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3655" windowHeight="13740"/>
  </bookViews>
  <sheets>
    <sheet name="Rekapitulace stavby" sheetId="1" r:id="rId1"/>
    <sheet name="01a - Rekonstrukce kanali..." sheetId="2" r:id="rId2"/>
    <sheet name="01b - Rekonstrukce kanali..." sheetId="3" r:id="rId3"/>
    <sheet name="02a - Rekonstrukce vodovo..." sheetId="4" r:id="rId4"/>
    <sheet name="02b - Rekonstrukce vodovo..." sheetId="5" r:id="rId5"/>
    <sheet name="03 - Ostatní a vedlejší n..." sheetId="6" r:id="rId6"/>
  </sheets>
  <definedNames>
    <definedName name="_xlnm._FilterDatabase" localSheetId="1" hidden="1">'01a - Rekonstrukce kanali...'!$C$124:$K$491</definedName>
    <definedName name="_xlnm._FilterDatabase" localSheetId="2" hidden="1">'01b - Rekonstrukce kanali...'!$C$124:$K$481</definedName>
    <definedName name="_xlnm._FilterDatabase" localSheetId="3" hidden="1">'02a - Rekonstrukce vodovo...'!$C$124:$K$474</definedName>
    <definedName name="_xlnm._FilterDatabase" localSheetId="4" hidden="1">'02b - Rekonstrukce vodovo...'!$C$123:$K$480</definedName>
    <definedName name="_xlnm._FilterDatabase" localSheetId="5" hidden="1">'03 - Ostatní a vedlejší n...'!$C$122:$K$180</definedName>
    <definedName name="_xlnm.Print_Titles" localSheetId="1">'01a - Rekonstrukce kanali...'!$124:$124</definedName>
    <definedName name="_xlnm.Print_Titles" localSheetId="2">'01b - Rekonstrukce kanali...'!$124:$124</definedName>
    <definedName name="_xlnm.Print_Titles" localSheetId="3">'02a - Rekonstrukce vodovo...'!$124:$124</definedName>
    <definedName name="_xlnm.Print_Titles" localSheetId="4">'02b - Rekonstrukce vodovo...'!$123:$123</definedName>
    <definedName name="_xlnm.Print_Titles" localSheetId="5">'03 - Ostatní a vedlejší n...'!$122:$122</definedName>
    <definedName name="_xlnm.Print_Titles" localSheetId="0">'Rekapitulace stavby'!$92:$92</definedName>
    <definedName name="_xlnm.Print_Area" localSheetId="1">'01a - Rekonstrukce kanali...'!$C$4:$J$39,'01a - Rekonstrukce kanali...'!$C$50:$J$76,'01a - Rekonstrukce kanali...'!$C$82:$J$106,'01a - Rekonstrukce kanali...'!$C$112:$K$491</definedName>
    <definedName name="_xlnm.Print_Area" localSheetId="2">'01b - Rekonstrukce kanali...'!$C$4:$J$39,'01b - Rekonstrukce kanali...'!$C$50:$J$76,'01b - Rekonstrukce kanali...'!$C$82:$J$106,'01b - Rekonstrukce kanali...'!$C$112:$K$481</definedName>
    <definedName name="_xlnm.Print_Area" localSheetId="3">'02a - Rekonstrukce vodovo...'!$C$4:$J$39,'02a - Rekonstrukce vodovo...'!$C$50:$J$76,'02a - Rekonstrukce vodovo...'!$C$82:$J$106,'02a - Rekonstrukce vodovo...'!$C$112:$K$474</definedName>
    <definedName name="_xlnm.Print_Area" localSheetId="4">'02b - Rekonstrukce vodovo...'!$C$4:$J$39,'02b - Rekonstrukce vodovo...'!$C$50:$J$76,'02b - Rekonstrukce vodovo...'!$C$82:$J$105,'02b - Rekonstrukce vodovo...'!$C$111:$K$480</definedName>
    <definedName name="_xlnm.Print_Area" localSheetId="5">'03 - Ostatní a vedlejší n...'!$C$4:$J$39,'03 - Ostatní a vedlejší n...'!$C$50:$J$76,'03 - Ostatní a vedlejší n...'!$C$82:$J$104,'03 - Ostatní a vedlejší n...'!$C$110:$K$180</definedName>
    <definedName name="_xlnm.Print_Area" localSheetId="0">'Rekapitulace stavby'!$D$4:$AO$76,'Rekapitulace stavby'!$C$82:$AQ$100</definedName>
  </definedNames>
  <calcPr calcId="124519"/>
</workbook>
</file>

<file path=xl/calcChain.xml><?xml version="1.0" encoding="utf-8"?>
<calcChain xmlns="http://schemas.openxmlformats.org/spreadsheetml/2006/main">
  <c r="BK319" i="5"/>
  <c r="BI319"/>
  <c r="BH319"/>
  <c r="BG319"/>
  <c r="BF319"/>
  <c r="BE319"/>
  <c r="T319"/>
  <c r="R319"/>
  <c r="P319"/>
  <c r="J319"/>
  <c r="BK322"/>
  <c r="BI322"/>
  <c r="BH322"/>
  <c r="BG322"/>
  <c r="BF322"/>
  <c r="BE322"/>
  <c r="T322"/>
  <c r="R322"/>
  <c r="P322"/>
  <c r="J322"/>
  <c r="J325"/>
  <c r="BE325" s="1"/>
  <c r="P325"/>
  <c r="R325"/>
  <c r="T325"/>
  <c r="BF325"/>
  <c r="BG325"/>
  <c r="BH325"/>
  <c r="BI325"/>
  <c r="BK325"/>
  <c r="BK310" l="1"/>
  <c r="BI310"/>
  <c r="BH310"/>
  <c r="BG310"/>
  <c r="BF310"/>
  <c r="BE310"/>
  <c r="T310"/>
  <c r="R310"/>
  <c r="P310"/>
  <c r="J310"/>
  <c r="BK307"/>
  <c r="BI307"/>
  <c r="BH307"/>
  <c r="BG307"/>
  <c r="BF307"/>
  <c r="BE307"/>
  <c r="T307"/>
  <c r="R307"/>
  <c r="P307"/>
  <c r="J307"/>
  <c r="BK304"/>
  <c r="BI304"/>
  <c r="BH304"/>
  <c r="BG304"/>
  <c r="BF304"/>
  <c r="T304"/>
  <c r="R304"/>
  <c r="P304"/>
  <c r="J304"/>
  <c r="BE304" s="1"/>
  <c r="BK301"/>
  <c r="BI301"/>
  <c r="BH301"/>
  <c r="BG301"/>
  <c r="BF301"/>
  <c r="BE301"/>
  <c r="T301"/>
  <c r="R301"/>
  <c r="P301"/>
  <c r="J301"/>
  <c r="BK343" l="1"/>
  <c r="BI343"/>
  <c r="BH343"/>
  <c r="BG343"/>
  <c r="BF343"/>
  <c r="BE343"/>
  <c r="T343"/>
  <c r="R343"/>
  <c r="P343"/>
  <c r="J343"/>
  <c r="BK340"/>
  <c r="BI340"/>
  <c r="BH340"/>
  <c r="BG340"/>
  <c r="BF340"/>
  <c r="BE340"/>
  <c r="T340"/>
  <c r="R340"/>
  <c r="P340"/>
  <c r="J340"/>
  <c r="BK334"/>
  <c r="BI334"/>
  <c r="BH334"/>
  <c r="BG334"/>
  <c r="BF334"/>
  <c r="BE334"/>
  <c r="T334"/>
  <c r="R334"/>
  <c r="P334"/>
  <c r="J334"/>
  <c r="J124" i="6" l="1"/>
  <c r="J97" s="1"/>
  <c r="J37"/>
  <c r="J36"/>
  <c r="AY99" i="1" s="1"/>
  <c r="J35" i="6"/>
  <c r="AX99" i="1" s="1"/>
  <c r="BI178" i="6"/>
  <c r="BH178"/>
  <c r="BG178"/>
  <c r="BF178"/>
  <c r="T178"/>
  <c r="T177"/>
  <c r="R178"/>
  <c r="R177" s="1"/>
  <c r="P178"/>
  <c r="P177" s="1"/>
  <c r="BI174"/>
  <c r="BH174"/>
  <c r="BG174"/>
  <c r="BF174"/>
  <c r="T174"/>
  <c r="T173" s="1"/>
  <c r="R174"/>
  <c r="R173" s="1"/>
  <c r="P174"/>
  <c r="P173" s="1"/>
  <c r="BI169"/>
  <c r="BH169"/>
  <c r="BG169"/>
  <c r="BF169"/>
  <c r="T169"/>
  <c r="R169"/>
  <c r="P169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J120"/>
  <c r="J119"/>
  <c r="F119"/>
  <c r="F117"/>
  <c r="E115"/>
  <c r="J92"/>
  <c r="J91"/>
  <c r="F91"/>
  <c r="F89"/>
  <c r="E87"/>
  <c r="J18"/>
  <c r="E18"/>
  <c r="F120" s="1"/>
  <c r="J17"/>
  <c r="J12"/>
  <c r="J117" s="1"/>
  <c r="E7"/>
  <c r="E113" s="1"/>
  <c r="J37" i="5"/>
  <c r="J36"/>
  <c r="AY98" i="1" s="1"/>
  <c r="J35" i="5"/>
  <c r="AX98" i="1" s="1"/>
  <c r="BI479" i="5"/>
  <c r="BH479"/>
  <c r="BG479"/>
  <c r="BF479"/>
  <c r="T479"/>
  <c r="T478" s="1"/>
  <c r="R479"/>
  <c r="R478" s="1"/>
  <c r="P479"/>
  <c r="P478" s="1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2"/>
  <c r="BH462"/>
  <c r="BG462"/>
  <c r="BF462"/>
  <c r="T462"/>
  <c r="R462"/>
  <c r="P462"/>
  <c r="BI458"/>
  <c r="BH458"/>
  <c r="BG458"/>
  <c r="BF458"/>
  <c r="T458"/>
  <c r="R458"/>
  <c r="P458"/>
  <c r="BI452"/>
  <c r="BH452"/>
  <c r="BG452"/>
  <c r="BF452"/>
  <c r="T452"/>
  <c r="R452"/>
  <c r="P452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1"/>
  <c r="BH431"/>
  <c r="BG431"/>
  <c r="BF431"/>
  <c r="T431"/>
  <c r="R431"/>
  <c r="P431"/>
  <c r="BI427"/>
  <c r="BH427"/>
  <c r="BG427"/>
  <c r="BF427"/>
  <c r="T427"/>
  <c r="R427"/>
  <c r="P427"/>
  <c r="BI422"/>
  <c r="BH422"/>
  <c r="BG422"/>
  <c r="BF422"/>
  <c r="T422"/>
  <c r="R422"/>
  <c r="P422"/>
  <c r="BI416"/>
  <c r="BH416"/>
  <c r="BG416"/>
  <c r="BF416"/>
  <c r="T416"/>
  <c r="R416"/>
  <c r="P416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37"/>
  <c r="BH337"/>
  <c r="BG337"/>
  <c r="BF337"/>
  <c r="T337"/>
  <c r="R337"/>
  <c r="P337"/>
  <c r="BI331"/>
  <c r="BH331"/>
  <c r="BG331"/>
  <c r="BF331"/>
  <c r="T331"/>
  <c r="R331"/>
  <c r="P331"/>
  <c r="BI328"/>
  <c r="BH328"/>
  <c r="BG328"/>
  <c r="BF328"/>
  <c r="T328"/>
  <c r="R328"/>
  <c r="P328"/>
  <c r="BI316"/>
  <c r="BH316"/>
  <c r="BG316"/>
  <c r="BF316"/>
  <c r="T316"/>
  <c r="R316"/>
  <c r="P316"/>
  <c r="BI313"/>
  <c r="BH313"/>
  <c r="BG313"/>
  <c r="BF313"/>
  <c r="T313"/>
  <c r="R313"/>
  <c r="P313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6"/>
  <c r="BH286"/>
  <c r="BG286"/>
  <c r="BF286"/>
  <c r="T286"/>
  <c r="R286"/>
  <c r="P286"/>
  <c r="BI281"/>
  <c r="BH281"/>
  <c r="BG281"/>
  <c r="BF281"/>
  <c r="T281"/>
  <c r="R281"/>
  <c r="P281"/>
  <c r="BI277"/>
  <c r="BH277"/>
  <c r="BG277"/>
  <c r="BF277"/>
  <c r="T277"/>
  <c r="R277"/>
  <c r="P277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T237" s="1"/>
  <c r="R238"/>
  <c r="R237" s="1"/>
  <c r="P238"/>
  <c r="P237" s="1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 s="1"/>
  <c r="J17"/>
  <c r="J12"/>
  <c r="J118" s="1"/>
  <c r="E7"/>
  <c r="E114" s="1"/>
  <c r="J37" i="4"/>
  <c r="J36"/>
  <c r="AY97" i="1" s="1"/>
  <c r="J35" i="4"/>
  <c r="AX97" i="1" s="1"/>
  <c r="BI473" i="4"/>
  <c r="BH473"/>
  <c r="BG473"/>
  <c r="BF473"/>
  <c r="T473"/>
  <c r="T472" s="1"/>
  <c r="R473"/>
  <c r="R472" s="1"/>
  <c r="P473"/>
  <c r="P472" s="1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6"/>
  <c r="BH456"/>
  <c r="BG456"/>
  <c r="BF456"/>
  <c r="T456"/>
  <c r="R456"/>
  <c r="P456"/>
  <c r="BI449"/>
  <c r="BH449"/>
  <c r="BG449"/>
  <c r="BF449"/>
  <c r="T449"/>
  <c r="R449"/>
  <c r="P449"/>
  <c r="BI443"/>
  <c r="BH443"/>
  <c r="BG443"/>
  <c r="BF443"/>
  <c r="T443"/>
  <c r="R443"/>
  <c r="P443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10"/>
  <c r="BH410"/>
  <c r="BG410"/>
  <c r="BF410"/>
  <c r="T410"/>
  <c r="R410"/>
  <c r="P410"/>
  <c r="BI405"/>
  <c r="BH405"/>
  <c r="BG405"/>
  <c r="BF405"/>
  <c r="T405"/>
  <c r="R405"/>
  <c r="P405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 s="1"/>
  <c r="J17"/>
  <c r="J12"/>
  <c r="J119" s="1"/>
  <c r="E7"/>
  <c r="E85" s="1"/>
  <c r="J37" i="3"/>
  <c r="J36"/>
  <c r="AY96" i="1" s="1"/>
  <c r="J35" i="3"/>
  <c r="AX96" i="1"/>
  <c r="BI480" i="3"/>
  <c r="BH480"/>
  <c r="BG480"/>
  <c r="BF480"/>
  <c r="T480"/>
  <c r="T479" s="1"/>
  <c r="R480"/>
  <c r="R479" s="1"/>
  <c r="P480"/>
  <c r="P479"/>
  <c r="BI476"/>
  <c r="BH476"/>
  <c r="BG476"/>
  <c r="BF476"/>
  <c r="T476"/>
  <c r="R476"/>
  <c r="P476"/>
  <c r="BI473"/>
  <c r="BH473"/>
  <c r="BG473"/>
  <c r="BF473"/>
  <c r="T473"/>
  <c r="R473"/>
  <c r="P473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5"/>
  <c r="BH455"/>
  <c r="BG455"/>
  <c r="BF455"/>
  <c r="T455"/>
  <c r="R455"/>
  <c r="P455"/>
  <c r="BI451"/>
  <c r="BH451"/>
  <c r="BG451"/>
  <c r="BF451"/>
  <c r="T451"/>
  <c r="R451"/>
  <c r="P451"/>
  <c r="BI439"/>
  <c r="BH439"/>
  <c r="BG439"/>
  <c r="BF439"/>
  <c r="T439"/>
  <c r="R439"/>
  <c r="P439"/>
  <c r="BI427"/>
  <c r="BH427"/>
  <c r="BG427"/>
  <c r="BF427"/>
  <c r="T427"/>
  <c r="R427"/>
  <c r="P427"/>
  <c r="BI421"/>
  <c r="BH421"/>
  <c r="BG421"/>
  <c r="BF421"/>
  <c r="T421"/>
  <c r="R421"/>
  <c r="P421"/>
  <c r="BI415"/>
  <c r="BH415"/>
  <c r="BG415"/>
  <c r="BF415"/>
  <c r="T415"/>
  <c r="R415"/>
  <c r="P415"/>
  <c r="BI411"/>
  <c r="BH411"/>
  <c r="BG411"/>
  <c r="BF411"/>
  <c r="T411"/>
  <c r="R411"/>
  <c r="P411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5"/>
  <c r="BH385"/>
  <c r="BG385"/>
  <c r="BF385"/>
  <c r="T385"/>
  <c r="R385"/>
  <c r="P385"/>
  <c r="BI381"/>
  <c r="BH381"/>
  <c r="BG381"/>
  <c r="BF381"/>
  <c r="T381"/>
  <c r="R381"/>
  <c r="P381"/>
  <c r="BI378"/>
  <c r="BH378"/>
  <c r="BG378"/>
  <c r="BF378"/>
  <c r="T378"/>
  <c r="R378"/>
  <c r="P378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1"/>
  <c r="BH341"/>
  <c r="BG341"/>
  <c r="BF341"/>
  <c r="T341"/>
  <c r="R341"/>
  <c r="P341"/>
  <c r="BI337"/>
  <c r="BH337"/>
  <c r="BG337"/>
  <c r="BF337"/>
  <c r="T337"/>
  <c r="R337"/>
  <c r="P337"/>
  <c r="BI332"/>
  <c r="BH332"/>
  <c r="BG332"/>
  <c r="BF332"/>
  <c r="T332"/>
  <c r="R332"/>
  <c r="P332"/>
  <c r="BI328"/>
  <c r="BH328"/>
  <c r="BG328"/>
  <c r="BF328"/>
  <c r="T328"/>
  <c r="R328"/>
  <c r="P328"/>
  <c r="BI323"/>
  <c r="BH323"/>
  <c r="BG323"/>
  <c r="BF323"/>
  <c r="T323"/>
  <c r="R323"/>
  <c r="P323"/>
  <c r="BI319"/>
  <c r="BH319"/>
  <c r="BG319"/>
  <c r="BF319"/>
  <c r="T319"/>
  <c r="R319"/>
  <c r="P319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2"/>
  <c r="BH262"/>
  <c r="BG262"/>
  <c r="BF262"/>
  <c r="T262"/>
  <c r="R262"/>
  <c r="P262"/>
  <c r="BI258"/>
  <c r="BH258"/>
  <c r="BG258"/>
  <c r="BF258"/>
  <c r="T258"/>
  <c r="R258"/>
  <c r="P258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 s="1"/>
  <c r="J17"/>
  <c r="J12"/>
  <c r="J119"/>
  <c r="E7"/>
  <c r="E85" s="1"/>
  <c r="J37" i="2"/>
  <c r="J36"/>
  <c r="AY95" i="1" s="1"/>
  <c r="J35" i="2"/>
  <c r="AX95" i="1" s="1"/>
  <c r="BI490" i="2"/>
  <c r="BH490"/>
  <c r="BG490"/>
  <c r="BF490"/>
  <c r="T490"/>
  <c r="T489"/>
  <c r="R490"/>
  <c r="R489" s="1"/>
  <c r="P490"/>
  <c r="P489" s="1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69"/>
  <c r="BH469"/>
  <c r="BG469"/>
  <c r="BF469"/>
  <c r="T469"/>
  <c r="R469"/>
  <c r="P469"/>
  <c r="BI465"/>
  <c r="BH465"/>
  <c r="BG465"/>
  <c r="BF465"/>
  <c r="T465"/>
  <c r="R465"/>
  <c r="P465"/>
  <c r="BI455"/>
  <c r="BH455"/>
  <c r="BG455"/>
  <c r="BF455"/>
  <c r="T455"/>
  <c r="R455"/>
  <c r="P455"/>
  <c r="BI445"/>
  <c r="BH445"/>
  <c r="BG445"/>
  <c r="BF445"/>
  <c r="T445"/>
  <c r="R445"/>
  <c r="P445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4"/>
  <c r="BH414"/>
  <c r="BG414"/>
  <c r="BF414"/>
  <c r="T414"/>
  <c r="R414"/>
  <c r="P414"/>
  <c r="BI409"/>
  <c r="BH409"/>
  <c r="BG409"/>
  <c r="BF409"/>
  <c r="T409"/>
  <c r="R409"/>
  <c r="P409"/>
  <c r="BI405"/>
  <c r="BH405"/>
  <c r="BG405"/>
  <c r="BF405"/>
  <c r="T405"/>
  <c r="R405"/>
  <c r="P405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R323"/>
  <c r="P323"/>
  <c r="BI319"/>
  <c r="BH319"/>
  <c r="BG319"/>
  <c r="BF319"/>
  <c r="T319"/>
  <c r="R319"/>
  <c r="P319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T256"/>
  <c r="R257"/>
  <c r="R256"/>
  <c r="P257"/>
  <c r="P256" s="1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 s="1"/>
  <c r="J17"/>
  <c r="J12"/>
  <c r="J119" s="1"/>
  <c r="E7"/>
  <c r="E115" s="1"/>
  <c r="L90" i="1"/>
  <c r="AM90"/>
  <c r="AM89"/>
  <c r="L89"/>
  <c r="AM87"/>
  <c r="L87"/>
  <c r="L85"/>
  <c r="L84"/>
  <c r="J490" i="2"/>
  <c r="J486"/>
  <c r="BK483"/>
  <c r="J480"/>
  <c r="J477"/>
  <c r="BK474"/>
  <c r="J465"/>
  <c r="J455"/>
  <c r="J445"/>
  <c r="J436"/>
  <c r="J425"/>
  <c r="BK417"/>
  <c r="J414"/>
  <c r="J402"/>
  <c r="BK395"/>
  <c r="J389"/>
  <c r="J383"/>
  <c r="BK374"/>
  <c r="J368"/>
  <c r="BK359"/>
  <c r="J353"/>
  <c r="J350"/>
  <c r="J344"/>
  <c r="BK337"/>
  <c r="J331"/>
  <c r="J323"/>
  <c r="BK314"/>
  <c r="J306"/>
  <c r="BK295"/>
  <c r="J286"/>
  <c r="BK278"/>
  <c r="J272"/>
  <c r="J266"/>
  <c r="BK257"/>
  <c r="J245"/>
  <c r="J238"/>
  <c r="BK235"/>
  <c r="BK228"/>
  <c r="J217"/>
  <c r="BK208"/>
  <c r="BK199"/>
  <c r="J191"/>
  <c r="J184"/>
  <c r="BK181"/>
  <c r="BK167"/>
  <c r="J157"/>
  <c r="J149"/>
  <c r="BK138"/>
  <c r="BK135"/>
  <c r="BK128"/>
  <c r="J483"/>
  <c r="BK477"/>
  <c r="J469"/>
  <c r="BK455"/>
  <c r="BK445"/>
  <c r="BK436"/>
  <c r="J432"/>
  <c r="J421"/>
  <c r="BK414"/>
  <c r="BK405"/>
  <c r="BK398"/>
  <c r="J395"/>
  <c r="BK389"/>
  <c r="J380"/>
  <c r="J377"/>
  <c r="BK371"/>
  <c r="J365"/>
  <c r="J359"/>
  <c r="J356"/>
  <c r="BK347"/>
  <c r="J337"/>
  <c r="BK331"/>
  <c r="BK323"/>
  <c r="J314"/>
  <c r="J310"/>
  <c r="J302"/>
  <c r="BK291"/>
  <c r="BK282"/>
  <c r="BK275"/>
  <c r="BK269"/>
  <c r="BK262"/>
  <c r="J257"/>
  <c r="BK248"/>
  <c r="BK238"/>
  <c r="J232"/>
  <c r="J224"/>
  <c r="BK217"/>
  <c r="J213"/>
  <c r="BK204"/>
  <c r="J195"/>
  <c r="BK184"/>
  <c r="BK177"/>
  <c r="BK162"/>
  <c r="BK153"/>
  <c r="J145"/>
  <c r="J135"/>
  <c r="BK131"/>
  <c r="AS94" i="1"/>
  <c r="J427" i="3"/>
  <c r="J411"/>
  <c r="BK404"/>
  <c r="J397"/>
  <c r="J393"/>
  <c r="BK385"/>
  <c r="J378"/>
  <c r="BK368"/>
  <c r="BK362"/>
  <c r="J356"/>
  <c r="BK353"/>
  <c r="BK341"/>
  <c r="BK314"/>
  <c r="BK302"/>
  <c r="J291"/>
  <c r="J281"/>
  <c r="BK277"/>
  <c r="J269"/>
  <c r="J265"/>
  <c r="J258"/>
  <c r="BK250"/>
  <c r="J244"/>
  <c r="J235"/>
  <c r="J228"/>
  <c r="J222"/>
  <c r="BK215"/>
  <c r="BK208"/>
  <c r="BK204"/>
  <c r="J200"/>
  <c r="J191"/>
  <c r="J182"/>
  <c r="J176"/>
  <c r="BK172"/>
  <c r="BK157"/>
  <c r="BK148"/>
  <c r="J140"/>
  <c r="J132"/>
  <c r="J480"/>
  <c r="BK473"/>
  <c r="BK468"/>
  <c r="BK462"/>
  <c r="BK451"/>
  <c r="BK427"/>
  <c r="J415"/>
  <c r="J407"/>
  <c r="J401"/>
  <c r="BK393"/>
  <c r="J385"/>
  <c r="BK378"/>
  <c r="BK371"/>
  <c r="BK365"/>
  <c r="BK359"/>
  <c r="J353"/>
  <c r="BK350"/>
  <c r="J341"/>
  <c r="J337"/>
  <c r="J332"/>
  <c r="J328"/>
  <c r="J323"/>
  <c r="J314"/>
  <c r="BK310"/>
  <c r="J302"/>
  <c r="BK291"/>
  <c r="BK281"/>
  <c r="J273"/>
  <c r="BK265"/>
  <c r="BK258"/>
  <c r="J247"/>
  <c r="BK239"/>
  <c r="BK232"/>
  <c r="BK225"/>
  <c r="BK219"/>
  <c r="BK211"/>
  <c r="BK195"/>
  <c r="J186"/>
  <c r="J179"/>
  <c r="J172"/>
  <c r="J162"/>
  <c r="BK152"/>
  <c r="J144"/>
  <c r="J136"/>
  <c r="J128"/>
  <c r="BK463" i="4"/>
  <c r="J460"/>
  <c r="J443"/>
  <c r="J433"/>
  <c r="BK425"/>
  <c r="J421"/>
  <c r="J413"/>
  <c r="J410"/>
  <c r="BK399"/>
  <c r="J392"/>
  <c r="J386"/>
  <c r="BK380"/>
  <c r="BK373"/>
  <c r="BK367"/>
  <c r="J361"/>
  <c r="J355"/>
  <c r="BK349"/>
  <c r="BK343"/>
  <c r="BK336"/>
  <c r="J330"/>
  <c r="BK324"/>
  <c r="BK318"/>
  <c r="BK315"/>
  <c r="BK309"/>
  <c r="BK300"/>
  <c r="BK297"/>
  <c r="J291"/>
  <c r="BK282"/>
  <c r="BK273"/>
  <c r="J265"/>
  <c r="BK256"/>
  <c r="BK249"/>
  <c r="BK241"/>
  <c r="J238"/>
  <c r="BK230"/>
  <c r="J222"/>
  <c r="J210"/>
  <c r="J203"/>
  <c r="BK195"/>
  <c r="BK186"/>
  <c r="J183"/>
  <c r="BK177"/>
  <c r="BK170"/>
  <c r="J155"/>
  <c r="J145"/>
  <c r="BK138"/>
  <c r="BK128"/>
  <c r="BK473"/>
  <c r="BK469"/>
  <c r="J466"/>
  <c r="BK449"/>
  <c r="BK443"/>
  <c r="J437"/>
  <c r="BK421"/>
  <c r="BK413"/>
  <c r="J399"/>
  <c r="BK389"/>
  <c r="BK383"/>
  <c r="J377"/>
  <c r="J373"/>
  <c r="J367"/>
  <c r="BK361"/>
  <c r="J352"/>
  <c r="BK346"/>
  <c r="BK339"/>
  <c r="J336"/>
  <c r="BK330"/>
  <c r="J324"/>
  <c r="J315"/>
  <c r="J303"/>
  <c r="J294"/>
  <c r="J286"/>
  <c r="J282"/>
  <c r="J273"/>
  <c r="BK265"/>
  <c r="BK199"/>
  <c r="J186"/>
  <c r="BK180"/>
  <c r="BK174"/>
  <c r="J165"/>
  <c r="BK155"/>
  <c r="BK145"/>
  <c r="J133"/>
  <c r="J475" i="5"/>
  <c r="J472"/>
  <c r="J466"/>
  <c r="BK458"/>
  <c r="BK446"/>
  <c r="J438"/>
  <c r="J431"/>
  <c r="J422"/>
  <c r="J416"/>
  <c r="J409"/>
  <c r="J403"/>
  <c r="BK397"/>
  <c r="J388"/>
  <c r="J382"/>
  <c r="J374"/>
  <c r="J371"/>
  <c r="BK365"/>
  <c r="BK358"/>
  <c r="J349"/>
  <c r="BK331"/>
  <c r="BK316"/>
  <c r="BK313"/>
  <c r="BK295"/>
  <c r="BK281"/>
  <c r="BK272"/>
  <c r="J259"/>
  <c r="BK250"/>
  <c r="J246"/>
  <c r="J238"/>
  <c r="BK229"/>
  <c r="BK222"/>
  <c r="BK216"/>
  <c r="BK205"/>
  <c r="J198"/>
  <c r="BK194"/>
  <c r="J185"/>
  <c r="J179"/>
  <c r="J170"/>
  <c r="J157"/>
  <c r="BK150"/>
  <c r="BK141"/>
  <c r="BK131"/>
  <c r="BK479"/>
  <c r="BK475"/>
  <c r="BK469"/>
  <c r="J458"/>
  <c r="J446"/>
  <c r="BK438"/>
  <c r="BK431"/>
  <c r="BK416"/>
  <c r="BK409"/>
  <c r="BK403"/>
  <c r="J397"/>
  <c r="BK394"/>
  <c r="BK388"/>
  <c r="BK382"/>
  <c r="BK374"/>
  <c r="J368"/>
  <c r="J358"/>
  <c r="BK352"/>
  <c r="BK346"/>
  <c r="J331"/>
  <c r="J316"/>
  <c r="BK298"/>
  <c r="BK286"/>
  <c r="J277"/>
  <c r="J268"/>
  <c r="BK259"/>
  <c r="J250"/>
  <c r="J242"/>
  <c r="BK233"/>
  <c r="BK226"/>
  <c r="J219"/>
  <c r="J213"/>
  <c r="J205"/>
  <c r="BK198"/>
  <c r="BK189"/>
  <c r="BK179"/>
  <c r="BK170"/>
  <c r="J160"/>
  <c r="J154"/>
  <c r="BK146"/>
  <c r="BK136"/>
  <c r="J127"/>
  <c r="BK178" i="6"/>
  <c r="BK174"/>
  <c r="BK164"/>
  <c r="BK154"/>
  <c r="BK145"/>
  <c r="BK136"/>
  <c r="J154"/>
  <c r="J145"/>
  <c r="J136"/>
  <c r="J127"/>
  <c r="BK469" i="2"/>
  <c r="J440"/>
  <c r="BK428"/>
  <c r="BK421"/>
  <c r="BK409"/>
  <c r="J405"/>
  <c r="J398"/>
  <c r="BK392"/>
  <c r="J386"/>
  <c r="BK380"/>
  <c r="J371"/>
  <c r="BK365"/>
  <c r="BK362"/>
  <c r="BK356"/>
  <c r="BK350"/>
  <c r="J347"/>
  <c r="J341"/>
  <c r="BK334"/>
  <c r="BK328"/>
  <c r="BK319"/>
  <c r="BK310"/>
  <c r="BK302"/>
  <c r="J291"/>
  <c r="J282"/>
  <c r="J275"/>
  <c r="J269"/>
  <c r="J262"/>
  <c r="J248"/>
  <c r="BK241"/>
  <c r="BK232"/>
  <c r="BK224"/>
  <c r="J221"/>
  <c r="BK213"/>
  <c r="J204"/>
  <c r="BK195"/>
  <c r="BK187"/>
  <c r="J177"/>
  <c r="J172"/>
  <c r="J162"/>
  <c r="J153"/>
  <c r="BK145"/>
  <c r="J131"/>
  <c r="BK490"/>
  <c r="BK486"/>
  <c r="BK480"/>
  <c r="J474"/>
  <c r="BK465"/>
  <c r="BK440"/>
  <c r="BK432"/>
  <c r="J428"/>
  <c r="BK425"/>
  <c r="J417"/>
  <c r="J409"/>
  <c r="BK402"/>
  <c r="J392"/>
  <c r="BK386"/>
  <c r="BK383"/>
  <c r="BK377"/>
  <c r="J374"/>
  <c r="BK368"/>
  <c r="J362"/>
  <c r="BK353"/>
  <c r="BK344"/>
  <c r="BK341"/>
  <c r="J334"/>
  <c r="J328"/>
  <c r="J319"/>
  <c r="BK306"/>
  <c r="J295"/>
  <c r="BK286"/>
  <c r="J278"/>
  <c r="BK272"/>
  <c r="BK266"/>
  <c r="BK252"/>
  <c r="J252"/>
  <c r="BK245"/>
  <c r="J241"/>
  <c r="J235"/>
  <c r="J228"/>
  <c r="BK221"/>
  <c r="J208"/>
  <c r="J199"/>
  <c r="BK191"/>
  <c r="J187"/>
  <c r="J181"/>
  <c r="BK172"/>
  <c r="J167"/>
  <c r="BK157"/>
  <c r="BK149"/>
  <c r="J138"/>
  <c r="J128"/>
  <c r="BK480" i="3"/>
  <c r="J476"/>
  <c r="J473"/>
  <c r="J468"/>
  <c r="J465"/>
  <c r="J462"/>
  <c r="J455"/>
  <c r="J451"/>
  <c r="BK439"/>
  <c r="J421"/>
  <c r="BK415"/>
  <c r="BK407"/>
  <c r="BK401"/>
  <c r="BK390"/>
  <c r="BK381"/>
  <c r="BK374"/>
  <c r="J371"/>
  <c r="J365"/>
  <c r="J359"/>
  <c r="J350"/>
  <c r="BK346"/>
  <c r="J319"/>
  <c r="J310"/>
  <c r="BK306"/>
  <c r="BK298"/>
  <c r="J286"/>
  <c r="BK273"/>
  <c r="BK262"/>
  <c r="J253"/>
  <c r="BK247"/>
  <c r="J239"/>
  <c r="J232"/>
  <c r="J225"/>
  <c r="J219"/>
  <c r="J211"/>
  <c r="J208"/>
  <c r="J204"/>
  <c r="J195"/>
  <c r="BK186"/>
  <c r="BK179"/>
  <c r="J167"/>
  <c r="BK162"/>
  <c r="J152"/>
  <c r="BK144"/>
  <c r="BK136"/>
  <c r="BK128"/>
  <c r="BK476"/>
  <c r="BK465"/>
  <c r="BK455"/>
  <c r="J439"/>
  <c r="BK421"/>
  <c r="BK411"/>
  <c r="J404"/>
  <c r="BK397"/>
  <c r="J390"/>
  <c r="J381"/>
  <c r="J374"/>
  <c r="J368"/>
  <c r="J362"/>
  <c r="BK356"/>
  <c r="J346"/>
  <c r="BK337"/>
  <c r="BK332"/>
  <c r="BK328"/>
  <c r="BK323"/>
  <c r="BK319"/>
  <c r="J306"/>
  <c r="J298"/>
  <c r="BK286"/>
  <c r="J277"/>
  <c r="BK269"/>
  <c r="J262"/>
  <c r="BK253"/>
  <c r="J250"/>
  <c r="BK244"/>
  <c r="BK235"/>
  <c r="BK228"/>
  <c r="BK222"/>
  <c r="J215"/>
  <c r="BK200"/>
  <c r="BK191"/>
  <c r="BK182"/>
  <c r="BK176"/>
  <c r="BK167"/>
  <c r="J157"/>
  <c r="J148"/>
  <c r="BK140"/>
  <c r="BK132"/>
  <c r="BK466" i="4"/>
  <c r="BK460"/>
  <c r="BK456"/>
  <c r="BK433"/>
  <c r="BK429"/>
  <c r="J425"/>
  <c r="BK417"/>
  <c r="BK410"/>
  <c r="BK405"/>
  <c r="BK395"/>
  <c r="J389"/>
  <c r="J383"/>
  <c r="BK377"/>
  <c r="BK370"/>
  <c r="BK364"/>
  <c r="BK358"/>
  <c r="BK352"/>
  <c r="J346"/>
  <c r="J339"/>
  <c r="J333"/>
  <c r="J327"/>
  <c r="J321"/>
  <c r="J318"/>
  <c r="J312"/>
  <c r="BK303"/>
  <c r="J300"/>
  <c r="BK294"/>
  <c r="BK286"/>
  <c r="BK277"/>
  <c r="J269"/>
  <c r="J260"/>
  <c r="BK252"/>
  <c r="BK245"/>
  <c r="J234"/>
  <c r="J227"/>
  <c r="J217"/>
  <c r="J214"/>
  <c r="J206"/>
  <c r="J199"/>
  <c r="BK190"/>
  <c r="J180"/>
  <c r="J174"/>
  <c r="BK165"/>
  <c r="BK160"/>
  <c r="J150"/>
  <c r="BK142"/>
  <c r="BK133"/>
  <c r="J473"/>
  <c r="J469"/>
  <c r="J463"/>
  <c r="J456"/>
  <c r="J449"/>
  <c r="BK437"/>
  <c r="J429"/>
  <c r="J417"/>
  <c r="J405"/>
  <c r="J395"/>
  <c r="BK392"/>
  <c r="BK386"/>
  <c r="J380"/>
  <c r="J370"/>
  <c r="J364"/>
  <c r="J358"/>
  <c r="BK355"/>
  <c r="J349"/>
  <c r="J343"/>
  <c r="BK333"/>
  <c r="BK327"/>
  <c r="BK321"/>
  <c r="BK312"/>
  <c r="J309"/>
  <c r="J297"/>
  <c r="BK291"/>
  <c r="J277"/>
  <c r="BK269"/>
  <c r="BK260"/>
  <c r="J256"/>
  <c r="J252"/>
  <c r="J249"/>
  <c r="J245"/>
  <c r="J241"/>
  <c r="BK238"/>
  <c r="BK234"/>
  <c r="J230"/>
  <c r="BK227"/>
  <c r="BK222"/>
  <c r="BK217"/>
  <c r="BK214"/>
  <c r="BK210"/>
  <c r="BK206"/>
  <c r="BK203"/>
  <c r="J195"/>
  <c r="J190"/>
  <c r="BK183"/>
  <c r="J177"/>
  <c r="J170"/>
  <c r="J160"/>
  <c r="BK150"/>
  <c r="J142"/>
  <c r="J138"/>
  <c r="J128"/>
  <c r="J469" i="5"/>
  <c r="BK462"/>
  <c r="J452"/>
  <c r="J442"/>
  <c r="BK434"/>
  <c r="BK427"/>
  <c r="J427"/>
  <c r="J412"/>
  <c r="BK406"/>
  <c r="J400"/>
  <c r="J394"/>
  <c r="J391"/>
  <c r="J385"/>
  <c r="BK379"/>
  <c r="BK368"/>
  <c r="J361"/>
  <c r="J352"/>
  <c r="J346"/>
  <c r="J337"/>
  <c r="J328"/>
  <c r="J298"/>
  <c r="J292"/>
  <c r="J286"/>
  <c r="BK277"/>
  <c r="BK268"/>
  <c r="J264"/>
  <c r="J254"/>
  <c r="BK242"/>
  <c r="J233"/>
  <c r="J226"/>
  <c r="BK219"/>
  <c r="BK213"/>
  <c r="BK209"/>
  <c r="J202"/>
  <c r="J189"/>
  <c r="BK182"/>
  <c r="J175"/>
  <c r="BK165"/>
  <c r="BK160"/>
  <c r="BK154"/>
  <c r="J146"/>
  <c r="J136"/>
  <c r="BK127"/>
  <c r="J479"/>
  <c r="BK472"/>
  <c r="BK466"/>
  <c r="J462"/>
  <c r="BK452"/>
  <c r="BK442"/>
  <c r="J434"/>
  <c r="BK422"/>
  <c r="BK412"/>
  <c r="J406"/>
  <c r="BK400"/>
  <c r="BK391"/>
  <c r="BK385"/>
  <c r="J379"/>
  <c r="BK371"/>
  <c r="J365"/>
  <c r="BK361"/>
  <c r="BK349"/>
  <c r="BK337"/>
  <c r="BK328"/>
  <c r="J313"/>
  <c r="J295"/>
  <c r="BK292"/>
  <c r="J281"/>
  <c r="J272"/>
  <c r="BK264"/>
  <c r="BK254"/>
  <c r="BK246"/>
  <c r="BK238"/>
  <c r="J229"/>
  <c r="J222"/>
  <c r="J216"/>
  <c r="J209"/>
  <c r="BK202"/>
  <c r="J194"/>
  <c r="BK185"/>
  <c r="J182"/>
  <c r="BK175"/>
  <c r="J165"/>
  <c r="BK157"/>
  <c r="J150"/>
  <c r="J141"/>
  <c r="J131"/>
  <c r="J169" i="6"/>
  <c r="J159"/>
  <c r="BK150"/>
  <c r="BK140"/>
  <c r="BK131"/>
  <c r="BK127"/>
  <c r="J178"/>
  <c r="J174"/>
  <c r="BK169"/>
  <c r="J164"/>
  <c r="BK159"/>
  <c r="J150"/>
  <c r="J140"/>
  <c r="J131"/>
  <c r="P127" i="2" l="1"/>
  <c r="R127"/>
  <c r="BK261"/>
  <c r="J261" s="1"/>
  <c r="J100" s="1"/>
  <c r="R261"/>
  <c r="BK281"/>
  <c r="J281" s="1"/>
  <c r="J101" s="1"/>
  <c r="BK290"/>
  <c r="J290" s="1"/>
  <c r="J102" s="1"/>
  <c r="T290"/>
  <c r="P420"/>
  <c r="T420"/>
  <c r="P435"/>
  <c r="T435"/>
  <c r="BK127" i="3"/>
  <c r="J127" s="1"/>
  <c r="J98" s="1"/>
  <c r="R127"/>
  <c r="BK243"/>
  <c r="J243" s="1"/>
  <c r="J99" s="1"/>
  <c r="R243"/>
  <c r="BK257"/>
  <c r="BK126" s="1"/>
  <c r="J126" s="1"/>
  <c r="J97" s="1"/>
  <c r="BK268"/>
  <c r="J268" s="1"/>
  <c r="J101" s="1"/>
  <c r="R268"/>
  <c r="BK290"/>
  <c r="J290"/>
  <c r="J102" s="1"/>
  <c r="T290"/>
  <c r="P396"/>
  <c r="T396"/>
  <c r="P414"/>
  <c r="R414"/>
  <c r="BK127" i="4"/>
  <c r="J127" s="1"/>
  <c r="J98" s="1"/>
  <c r="T127"/>
  <c r="P221"/>
  <c r="T221"/>
  <c r="P237"/>
  <c r="T237"/>
  <c r="P255"/>
  <c r="R255"/>
  <c r="T255"/>
  <c r="P264"/>
  <c r="T264"/>
  <c r="P409"/>
  <c r="T409"/>
  <c r="P428"/>
  <c r="R428"/>
  <c r="BK126" i="5"/>
  <c r="J126" s="1"/>
  <c r="J98" s="1"/>
  <c r="R126"/>
  <c r="BK241"/>
  <c r="J241" s="1"/>
  <c r="J100" s="1"/>
  <c r="P241"/>
  <c r="R241"/>
  <c r="T241"/>
  <c r="P263"/>
  <c r="T263"/>
  <c r="P426"/>
  <c r="BK437"/>
  <c r="J437" s="1"/>
  <c r="J103" s="1"/>
  <c r="R437"/>
  <c r="BK126" i="6"/>
  <c r="R126"/>
  <c r="BK149"/>
  <c r="J149"/>
  <c r="J100" s="1"/>
  <c r="R149"/>
  <c r="BK163"/>
  <c r="J163" s="1"/>
  <c r="J101" s="1"/>
  <c r="R163"/>
  <c r="BK127" i="2"/>
  <c r="BK126" s="1"/>
  <c r="J126" s="1"/>
  <c r="J97" s="1"/>
  <c r="T127"/>
  <c r="P261"/>
  <c r="T261"/>
  <c r="P281"/>
  <c r="R281"/>
  <c r="T281"/>
  <c r="P290"/>
  <c r="R290"/>
  <c r="BK420"/>
  <c r="J420"/>
  <c r="J103"/>
  <c r="R420"/>
  <c r="BK435"/>
  <c r="J435"/>
  <c r="J104"/>
  <c r="R435"/>
  <c r="P127" i="3"/>
  <c r="T127"/>
  <c r="P243"/>
  <c r="T243"/>
  <c r="P257"/>
  <c r="R257"/>
  <c r="T257"/>
  <c r="P268"/>
  <c r="T268"/>
  <c r="P290"/>
  <c r="R290"/>
  <c r="BK396"/>
  <c r="J396"/>
  <c r="J103" s="1"/>
  <c r="R396"/>
  <c r="BK414"/>
  <c r="J414" s="1"/>
  <c r="J104" s="1"/>
  <c r="T414"/>
  <c r="P127" i="4"/>
  <c r="R127"/>
  <c r="BK221"/>
  <c r="J221" s="1"/>
  <c r="J99" s="1"/>
  <c r="R221"/>
  <c r="BK237"/>
  <c r="J237" s="1"/>
  <c r="J100" s="1"/>
  <c r="R237"/>
  <c r="BK255"/>
  <c r="J255" s="1"/>
  <c r="J101" s="1"/>
  <c r="BK264"/>
  <c r="J264" s="1"/>
  <c r="J102" s="1"/>
  <c r="R264"/>
  <c r="BK409"/>
  <c r="J409" s="1"/>
  <c r="J103" s="1"/>
  <c r="R409"/>
  <c r="BK428"/>
  <c r="J428" s="1"/>
  <c r="J104" s="1"/>
  <c r="T428"/>
  <c r="P126" i="5"/>
  <c r="T126"/>
  <c r="BK263"/>
  <c r="J263" s="1"/>
  <c r="J101" s="1"/>
  <c r="R263"/>
  <c r="BK426"/>
  <c r="J426" s="1"/>
  <c r="J102" s="1"/>
  <c r="R426"/>
  <c r="T426"/>
  <c r="P437"/>
  <c r="T437"/>
  <c r="P126" i="6"/>
  <c r="T126"/>
  <c r="P149"/>
  <c r="T149"/>
  <c r="P163"/>
  <c r="T163"/>
  <c r="BK256" i="2"/>
  <c r="J256" s="1"/>
  <c r="J99" s="1"/>
  <c r="BK479" i="3"/>
  <c r="J479"/>
  <c r="J105" s="1"/>
  <c r="BK472" i="4"/>
  <c r="J472" s="1"/>
  <c r="J105" s="1"/>
  <c r="BK237" i="5"/>
  <c r="J237" s="1"/>
  <c r="J99" s="1"/>
  <c r="BK478"/>
  <c r="J478" s="1"/>
  <c r="J104" s="1"/>
  <c r="BK173" i="6"/>
  <c r="J173" s="1"/>
  <c r="J102" s="1"/>
  <c r="BK489" i="2"/>
  <c r="J489" s="1"/>
  <c r="J105" s="1"/>
  <c r="BK177" i="6"/>
  <c r="J177" s="1"/>
  <c r="J103" s="1"/>
  <c r="E85"/>
  <c r="J89"/>
  <c r="F92"/>
  <c r="BE131"/>
  <c r="BE140"/>
  <c r="BE145"/>
  <c r="BE150"/>
  <c r="BE164"/>
  <c r="BE178"/>
  <c r="BE127"/>
  <c r="BE136"/>
  <c r="BE154"/>
  <c r="BE159"/>
  <c r="BE169"/>
  <c r="BE174"/>
  <c r="J89" i="5"/>
  <c r="F121"/>
  <c r="BE127"/>
  <c r="BE131"/>
  <c r="BE154"/>
  <c r="BE165"/>
  <c r="BE170"/>
  <c r="BE175"/>
  <c r="BE182"/>
  <c r="BE185"/>
  <c r="BE209"/>
  <c r="BE219"/>
  <c r="BE222"/>
  <c r="BE229"/>
  <c r="BE233"/>
  <c r="BE242"/>
  <c r="BE246"/>
  <c r="BE281"/>
  <c r="BE286"/>
  <c r="BE292"/>
  <c r="BE316"/>
  <c r="BE331"/>
  <c r="BE337"/>
  <c r="BE346"/>
  <c r="BE358"/>
  <c r="BE368"/>
  <c r="BE371"/>
  <c r="BE379"/>
  <c r="BE382"/>
  <c r="BE388"/>
  <c r="BE391"/>
  <c r="BE397"/>
  <c r="BE400"/>
  <c r="BE406"/>
  <c r="BE409"/>
  <c r="BE412"/>
  <c r="BE438"/>
  <c r="BE458"/>
  <c r="BE472"/>
  <c r="BE475"/>
  <c r="BE479"/>
  <c r="E85"/>
  <c r="BE136"/>
  <c r="BE141"/>
  <c r="BE146"/>
  <c r="BE150"/>
  <c r="BE157"/>
  <c r="BE160"/>
  <c r="BE179"/>
  <c r="BE189"/>
  <c r="BE194"/>
  <c r="BE198"/>
  <c r="BE202"/>
  <c r="BE205"/>
  <c r="BE213"/>
  <c r="BE216"/>
  <c r="BE226"/>
  <c r="BE238"/>
  <c r="BE250"/>
  <c r="BE254"/>
  <c r="BE259"/>
  <c r="BE264"/>
  <c r="BE268"/>
  <c r="BE272"/>
  <c r="BE277"/>
  <c r="BE295"/>
  <c r="BE298"/>
  <c r="BE313"/>
  <c r="BE328"/>
  <c r="BE349"/>
  <c r="BE352"/>
  <c r="BE361"/>
  <c r="BE365"/>
  <c r="BE374"/>
  <c r="BE385"/>
  <c r="BE394"/>
  <c r="BE403"/>
  <c r="BE416"/>
  <c r="BE422"/>
  <c r="BE427"/>
  <c r="BE431"/>
  <c r="BE434"/>
  <c r="BE442"/>
  <c r="BE446"/>
  <c r="BE452"/>
  <c r="BE462"/>
  <c r="BE466"/>
  <c r="BE469"/>
  <c r="J89" i="4"/>
  <c r="F92"/>
  <c r="E115"/>
  <c r="BE142"/>
  <c r="BE160"/>
  <c r="BE170"/>
  <c r="BE177"/>
  <c r="BE180"/>
  <c r="BE195"/>
  <c r="BE199"/>
  <c r="BE206"/>
  <c r="BE217"/>
  <c r="BE222"/>
  <c r="BE227"/>
  <c r="BE238"/>
  <c r="BE245"/>
  <c r="BE269"/>
  <c r="BE286"/>
  <c r="BE291"/>
  <c r="BE294"/>
  <c r="BE327"/>
  <c r="BE330"/>
  <c r="BE333"/>
  <c r="BE346"/>
  <c r="BE349"/>
  <c r="BE352"/>
  <c r="BE355"/>
  <c r="BE361"/>
  <c r="BE364"/>
  <c r="BE367"/>
  <c r="BE373"/>
  <c r="BE380"/>
  <c r="BE386"/>
  <c r="BE395"/>
  <c r="BE410"/>
  <c r="BE425"/>
  <c r="BE433"/>
  <c r="BE437"/>
  <c r="BE443"/>
  <c r="BE449"/>
  <c r="BE466"/>
  <c r="BE469"/>
  <c r="BE473"/>
  <c r="BE128"/>
  <c r="BE133"/>
  <c r="BE138"/>
  <c r="BE145"/>
  <c r="BE150"/>
  <c r="BE155"/>
  <c r="BE165"/>
  <c r="BE174"/>
  <c r="BE183"/>
  <c r="BE186"/>
  <c r="BE190"/>
  <c r="BE203"/>
  <c r="BE210"/>
  <c r="BE214"/>
  <c r="BE230"/>
  <c r="BE234"/>
  <c r="BE241"/>
  <c r="BE249"/>
  <c r="BE252"/>
  <c r="BE256"/>
  <c r="BE260"/>
  <c r="BE265"/>
  <c r="BE273"/>
  <c r="BE277"/>
  <c r="BE282"/>
  <c r="BE297"/>
  <c r="BE300"/>
  <c r="BE303"/>
  <c r="BE309"/>
  <c r="BE312"/>
  <c r="BE315"/>
  <c r="BE318"/>
  <c r="BE321"/>
  <c r="BE324"/>
  <c r="BE336"/>
  <c r="BE339"/>
  <c r="BE343"/>
  <c r="BE358"/>
  <c r="BE370"/>
  <c r="BE377"/>
  <c r="BE383"/>
  <c r="BE389"/>
  <c r="BE392"/>
  <c r="BE399"/>
  <c r="BE405"/>
  <c r="BE413"/>
  <c r="BE417"/>
  <c r="BE421"/>
  <c r="BE429"/>
  <c r="BE456"/>
  <c r="BE460"/>
  <c r="BE463"/>
  <c r="J89" i="3"/>
  <c r="F92"/>
  <c r="E115"/>
  <c r="BE128"/>
  <c r="BE136"/>
  <c r="BE148"/>
  <c r="BE162"/>
  <c r="BE172"/>
  <c r="BE179"/>
  <c r="BE186"/>
  <c r="BE208"/>
  <c r="BE215"/>
  <c r="BE219"/>
  <c r="BE222"/>
  <c r="BE225"/>
  <c r="BE228"/>
  <c r="BE232"/>
  <c r="BE235"/>
  <c r="BE239"/>
  <c r="BE250"/>
  <c r="BE262"/>
  <c r="BE277"/>
  <c r="BE281"/>
  <c r="BE302"/>
  <c r="BE306"/>
  <c r="BE314"/>
  <c r="BE319"/>
  <c r="BE323"/>
  <c r="BE328"/>
  <c r="BE332"/>
  <c r="BE337"/>
  <c r="BE346"/>
  <c r="BE356"/>
  <c r="BE362"/>
  <c r="BE368"/>
  <c r="BE374"/>
  <c r="BE378"/>
  <c r="BE381"/>
  <c r="BE390"/>
  <c r="BE401"/>
  <c r="BE407"/>
  <c r="BE415"/>
  <c r="BE455"/>
  <c r="BE465"/>
  <c r="BE468"/>
  <c r="BE476"/>
  <c r="BE480"/>
  <c r="BE132"/>
  <c r="BE140"/>
  <c r="BE144"/>
  <c r="BE152"/>
  <c r="BE157"/>
  <c r="BE167"/>
  <c r="BE176"/>
  <c r="BE182"/>
  <c r="BE191"/>
  <c r="BE195"/>
  <c r="BE200"/>
  <c r="BE204"/>
  <c r="BE211"/>
  <c r="BE244"/>
  <c r="BE247"/>
  <c r="BE253"/>
  <c r="BE258"/>
  <c r="BE265"/>
  <c r="BE269"/>
  <c r="BE273"/>
  <c r="BE286"/>
  <c r="BE291"/>
  <c r="BE298"/>
  <c r="BE310"/>
  <c r="BE341"/>
  <c r="BE350"/>
  <c r="BE353"/>
  <c r="BE359"/>
  <c r="BE365"/>
  <c r="BE371"/>
  <c r="BE385"/>
  <c r="BE393"/>
  <c r="BE397"/>
  <c r="BE404"/>
  <c r="BE411"/>
  <c r="BE421"/>
  <c r="BE427"/>
  <c r="BE439"/>
  <c r="BE451"/>
  <c r="BE462"/>
  <c r="BE473"/>
  <c r="E85" i="2"/>
  <c r="J89"/>
  <c r="BE128"/>
  <c r="BE131"/>
  <c r="BE145"/>
  <c r="BE153"/>
  <c r="BE157"/>
  <c r="BE172"/>
  <c r="BE184"/>
  <c r="BE187"/>
  <c r="BE195"/>
  <c r="BE221"/>
  <c r="BE224"/>
  <c r="BE228"/>
  <c r="BE241"/>
  <c r="BE262"/>
  <c r="BE266"/>
  <c r="BE269"/>
  <c r="BE278"/>
  <c r="BE286"/>
  <c r="BE291"/>
  <c r="BE295"/>
  <c r="BE310"/>
  <c r="BE314"/>
  <c r="BE323"/>
  <c r="BE331"/>
  <c r="BE334"/>
  <c r="BE347"/>
  <c r="BE353"/>
  <c r="BE356"/>
  <c r="BE359"/>
  <c r="BE362"/>
  <c r="BE368"/>
  <c r="BE371"/>
  <c r="BE374"/>
  <c r="BE377"/>
  <c r="BE389"/>
  <c r="BE392"/>
  <c r="BE398"/>
  <c r="BE405"/>
  <c r="BE409"/>
  <c r="BE414"/>
  <c r="BE417"/>
  <c r="BE425"/>
  <c r="BE428"/>
  <c r="BE432"/>
  <c r="BE440"/>
  <c r="BE445"/>
  <c r="BE455"/>
  <c r="BE465"/>
  <c r="BE469"/>
  <c r="BE480"/>
  <c r="BE483"/>
  <c r="BE490"/>
  <c r="F92"/>
  <c r="BE135"/>
  <c r="BE138"/>
  <c r="BE149"/>
  <c r="BE162"/>
  <c r="BE167"/>
  <c r="BE177"/>
  <c r="BE181"/>
  <c r="BE191"/>
  <c r="BE199"/>
  <c r="BE204"/>
  <c r="BE208"/>
  <c r="BE213"/>
  <c r="BE217"/>
  <c r="BE232"/>
  <c r="BE235"/>
  <c r="BE238"/>
  <c r="BE245"/>
  <c r="BE248"/>
  <c r="BE252"/>
  <c r="BE257"/>
  <c r="BE272"/>
  <c r="BE275"/>
  <c r="BE282"/>
  <c r="BE302"/>
  <c r="BE306"/>
  <c r="BE319"/>
  <c r="BE328"/>
  <c r="BE337"/>
  <c r="BE341"/>
  <c r="BE344"/>
  <c r="BE350"/>
  <c r="BE365"/>
  <c r="BE380"/>
  <c r="BE383"/>
  <c r="BE386"/>
  <c r="BE395"/>
  <c r="BE402"/>
  <c r="BE421"/>
  <c r="BE436"/>
  <c r="BE474"/>
  <c r="BE477"/>
  <c r="BE486"/>
  <c r="F36"/>
  <c r="BC95" i="1" s="1"/>
  <c r="J34" i="2"/>
  <c r="AW95" i="1" s="1"/>
  <c r="F37" i="2"/>
  <c r="BD95" i="1" s="1"/>
  <c r="F37" i="3"/>
  <c r="BD96" i="1" s="1"/>
  <c r="J34" i="3"/>
  <c r="AW96" i="1" s="1"/>
  <c r="F35" i="3"/>
  <c r="BB96" i="1" s="1"/>
  <c r="F34" i="4"/>
  <c r="BA97" i="1" s="1"/>
  <c r="F35" i="4"/>
  <c r="BB97" i="1" s="1"/>
  <c r="F37" i="4"/>
  <c r="BD97" i="1" s="1"/>
  <c r="F34" i="5"/>
  <c r="BA98" i="1" s="1"/>
  <c r="F36" i="5"/>
  <c r="BC98" i="1" s="1"/>
  <c r="J34" i="6"/>
  <c r="AW99" i="1" s="1"/>
  <c r="F34" i="2"/>
  <c r="BA95" i="1" s="1"/>
  <c r="F35" i="2"/>
  <c r="BB95" i="1" s="1"/>
  <c r="F34" i="3"/>
  <c r="BA96" i="1"/>
  <c r="F36" i="3"/>
  <c r="BC96" i="1" s="1"/>
  <c r="J34" i="4"/>
  <c r="AW97" i="1" s="1"/>
  <c r="F36" i="4"/>
  <c r="BC97" i="1" s="1"/>
  <c r="F35" i="5"/>
  <c r="BB98" i="1" s="1"/>
  <c r="F37" i="5"/>
  <c r="BD98" i="1" s="1"/>
  <c r="J34" i="5"/>
  <c r="AW98" i="1" s="1"/>
  <c r="F34" i="6"/>
  <c r="BA99" i="1" s="1"/>
  <c r="F37" i="6"/>
  <c r="BD99" i="1" s="1"/>
  <c r="F36" i="6"/>
  <c r="BC99" i="1" s="1"/>
  <c r="F35" i="6"/>
  <c r="BB99" i="1" s="1"/>
  <c r="P126" i="4" l="1"/>
  <c r="P125" s="1"/>
  <c r="AU97" i="1" s="1"/>
  <c r="J127" i="2"/>
  <c r="J98" s="1"/>
  <c r="J257" i="3"/>
  <c r="J100" s="1"/>
  <c r="T125" i="6"/>
  <c r="T123" s="1"/>
  <c r="P125" i="5"/>
  <c r="P124" s="1"/>
  <c r="AU98" i="1" s="1"/>
  <c r="P126" i="3"/>
  <c r="P125" s="1"/>
  <c r="AU96" i="1" s="1"/>
  <c r="R125" i="6"/>
  <c r="R123" s="1"/>
  <c r="R125" i="5"/>
  <c r="R124" s="1"/>
  <c r="BK126" i="4"/>
  <c r="J126" s="1"/>
  <c r="J97" s="1"/>
  <c r="R126" i="2"/>
  <c r="R125" s="1"/>
  <c r="P125" i="6"/>
  <c r="P123" s="1"/>
  <c r="AU99" i="1" s="1"/>
  <c r="T125" i="5"/>
  <c r="T124" s="1"/>
  <c r="R126" i="4"/>
  <c r="R125" s="1"/>
  <c r="T126" i="3"/>
  <c r="T125" s="1"/>
  <c r="T126" i="2"/>
  <c r="T125" s="1"/>
  <c r="BK125" i="6"/>
  <c r="J125" s="1"/>
  <c r="J98" s="1"/>
  <c r="BK125" i="5"/>
  <c r="J125" s="1"/>
  <c r="J97" s="1"/>
  <c r="T126" i="4"/>
  <c r="T125" s="1"/>
  <c r="R126" i="3"/>
  <c r="R125" s="1"/>
  <c r="P126" i="2"/>
  <c r="P125" s="1"/>
  <c r="AU95" i="1" s="1"/>
  <c r="J126" i="6"/>
  <c r="J99" s="1"/>
  <c r="BK125" i="3"/>
  <c r="J125" s="1"/>
  <c r="J30" s="1"/>
  <c r="AG96" i="1" s="1"/>
  <c r="BK125" i="2"/>
  <c r="J125" s="1"/>
  <c r="J96" s="1"/>
  <c r="J33"/>
  <c r="AV95" i="1" s="1"/>
  <c r="AT95" s="1"/>
  <c r="J33" i="3"/>
  <c r="AV96" i="1" s="1"/>
  <c r="AT96" s="1"/>
  <c r="J33" i="4"/>
  <c r="AV97" i="1" s="1"/>
  <c r="AT97" s="1"/>
  <c r="F33" i="5"/>
  <c r="AZ98" i="1" s="1"/>
  <c r="F33" i="6"/>
  <c r="AZ99" i="1" s="1"/>
  <c r="BA94"/>
  <c r="AW94" s="1"/>
  <c r="AK30" s="1"/>
  <c r="F33" i="2"/>
  <c r="AZ95" i="1" s="1"/>
  <c r="F33" i="3"/>
  <c r="AZ96" i="1" s="1"/>
  <c r="F33" i="4"/>
  <c r="AZ97" i="1" s="1"/>
  <c r="J33" i="5"/>
  <c r="AV98" i="1" s="1"/>
  <c r="AT98" s="1"/>
  <c r="BD94"/>
  <c r="W33" s="1"/>
  <c r="BC94"/>
  <c r="AY94" s="1"/>
  <c r="J33" i="6"/>
  <c r="AV99" i="1" s="1"/>
  <c r="AT99" s="1"/>
  <c r="BB94"/>
  <c r="W31" s="1"/>
  <c r="BK124" i="5" l="1"/>
  <c r="J124" s="1"/>
  <c r="J96" s="1"/>
  <c r="BK125" i="4"/>
  <c r="J125" s="1"/>
  <c r="J30" s="1"/>
  <c r="AG97" i="1" s="1"/>
  <c r="BK123" i="6"/>
  <c r="J123" s="1"/>
  <c r="J96" s="1"/>
  <c r="AN96" i="1"/>
  <c r="J96" i="3"/>
  <c r="J39"/>
  <c r="AU94" i="1"/>
  <c r="AZ94"/>
  <c r="AV94" s="1"/>
  <c r="AK29" s="1"/>
  <c r="W32"/>
  <c r="J30" i="2"/>
  <c r="AG95" i="1" s="1"/>
  <c r="AX94"/>
  <c r="W30"/>
  <c r="J39" i="4" l="1"/>
  <c r="J96"/>
  <c r="J39" i="2"/>
  <c r="AN95" i="1"/>
  <c r="AN97"/>
  <c r="J30" i="6"/>
  <c r="AG99" i="1" s="1"/>
  <c r="J30" i="5"/>
  <c r="AG98" i="1" s="1"/>
  <c r="AN98" s="1"/>
  <c r="W29"/>
  <c r="AT94"/>
  <c r="J39" i="6" l="1"/>
  <c r="J39" i="5"/>
  <c r="AN99" i="1"/>
  <c r="AG94"/>
  <c r="AK26" s="1"/>
  <c r="AK35" s="1"/>
  <c r="AN94" l="1"/>
</calcChain>
</file>

<file path=xl/sharedStrings.xml><?xml version="1.0" encoding="utf-8"?>
<sst xmlns="http://schemas.openxmlformats.org/spreadsheetml/2006/main" count="14525" uniqueCount="1527">
  <si>
    <t>Export Komplet</t>
  </si>
  <si>
    <t/>
  </si>
  <si>
    <t>2.0</t>
  </si>
  <si>
    <t>False</t>
  </si>
  <si>
    <t>{08fe4482-c1af-4a2c-af33-f33aa94ec547}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</si>
  <si>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</si>
  <si>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</si>
  <si>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</si>
  <si>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</si>
  <si>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</si>
  <si>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</si>
  <si>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</si>
  <si>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</si>
  <si>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</si>
  <si>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H_03/2024c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</si>
  <si>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</si>
  <si>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</si>
  <si>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STARÉ HOBZÍ - REKONSTRUKCE KANALIZACE A VODOVODU</t>
  </si>
  <si>
    <t>KSO:</t>
  </si>
  <si>
    <t>CC-CZ:</t>
  </si>
  <si>
    <t>Místo:</t>
  </si>
  <si>
    <t>Staré Hobzí</t>
  </si>
  <si>
    <t>Datum:</t>
  </si>
  <si>
    <t>28. 2. 2025</t>
  </si>
  <si>
    <t>Zadavatel:</t>
  </si>
  <si>
    <t>IČ:</t>
  </si>
  <si>
    <t>Obec Staré Hobzí</t>
  </si>
  <si>
    <t>DIČ:</t>
  </si>
  <si>
    <t>Uchazeč:</t>
  </si>
  <si>
    <t>Vyplň údaj</t>
  </si>
  <si>
    <t>Projektant:</t>
  </si>
  <si>
    <t>True</t>
  </si>
  <si>
    <t>Zpracovatel:</t>
  </si>
  <si>
    <t>63906601</t>
  </si>
  <si>
    <t>WAY project s.r.o.</t>
  </si>
  <si>
    <t>Poznámka:</t>
  </si>
  <si>
    <t>Rozděleno na uznatelné a neuznatelné náklady.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</si>
  <si>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</si>
  <si>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</si>
  <si>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</si>
  <si>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</si>
  <si>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</si>
  <si>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</si>
  <si>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</si>
  <si>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</si>
  <si>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</si>
  <si>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</si>
  <si>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</si>
  <si>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</si>
  <si>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</si>
  <si>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</si>
  <si>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</si>
  <si>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</si>
  <si>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</si>
  <si>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</si>
  <si>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</si>
  <si>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</si>
  <si>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</si>
  <si>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</si>
  <si>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</si>
  <si>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</si>
  <si>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</si>
  <si>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</si>
  <si>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</si>
  <si>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</si>
  <si>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</si>
  <si>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</si>
  <si>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</si>
  <si>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</si>
  <si>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</si>
  <si>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</si>
  <si>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</si>
  <si>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</si>
  <si>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</si>
  <si>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</si>
  <si>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</si>
  <si>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</si>
  <si>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</si>
  <si>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</si>
  <si>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</si>
  <si>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</si>
  <si>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</si>
  <si>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01a</t>
  </si>
  <si>
    <t>Rekonstrukce kanalizace - uznatelné náklady</t>
  </si>
  <si>
    <t>STA</t>
  </si>
  <si>
    <t>1</t>
  </si>
  <si>
    <t>{823e6249-fa2f-452a-97cb-67fef60494c8}</t>
  </si>
  <si>
    <t>827 21 12</t>
  </si>
  <si>
    <t>2</t>
  </si>
  <si>
    <t>01b</t>
  </si>
  <si>
    <t>Rekonstrukce kanalizace - neuznatelné náklady</t>
  </si>
  <si>
    <t>{d70ffabd-8f7f-45f0-8b2a-6d5a2add6d64}</t>
  </si>
  <si>
    <t>02a</t>
  </si>
  <si>
    <t>Rekonstrukce vodovodních řadů- uznatelné náklady</t>
  </si>
  <si>
    <t>{d4f19487-bdd5-4559-bfe9-20e3618c7c21}</t>
  </si>
  <si>
    <t>827 11 12</t>
  </si>
  <si>
    <t>02b</t>
  </si>
  <si>
    <t>Rekonstrukce vodovodních řadů- neuznatelné náklady</t>
  </si>
  <si>
    <t>{47120215-9a98-4aa1-a5eb-8a8b9996dedd}</t>
  </si>
  <si>
    <t>03</t>
  </si>
  <si>
    <t>Ostatní a vedlejší náklady</t>
  </si>
  <si>
    <t>{7864280e-0836-41f7-ae46-61a4dda1f2c2}</t>
  </si>
  <si>
    <t>KRYCÍ LIST SOUPISU PRACÍ</t>
  </si>
  <si>
    <t>Objekt:</t>
  </si>
  <si>
    <t>01a - Rekonstrukce kanalizace - 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</si>
  <si>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</si>
  <si>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</si>
  <si>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</si>
  <si>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</si>
  <si>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</si>
  <si>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</si>
  <si>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</si>
  <si>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</si>
  <si>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</si>
  <si>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</si>
  <si>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</si>
  <si>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</si>
  <si>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</si>
  <si>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</si>
  <si>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</si>
  <si>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</si>
  <si>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</si>
  <si>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</si>
  <si>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</si>
  <si>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</si>
  <si>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</si>
  <si>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</si>
  <si>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</si>
  <si>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</si>
  <si>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</si>
  <si>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</si>
  <si>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</si>
  <si>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</si>
  <si>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</si>
  <si>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</si>
  <si>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</si>
  <si>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</si>
  <si>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112101121</t>
  </si>
  <si>
    <t>Odstranění stromů jehličnatých průměru kmene přes 100 do 300 mm</t>
  </si>
  <si>
    <t>kus</t>
  </si>
  <si>
    <t>CS ÚRS 2025 01</t>
  </si>
  <si>
    <t>4</t>
  </si>
  <si>
    <t>1083860257</t>
  </si>
  <si>
    <t>PP</t>
  </si>
  <si>
    <t>Odstranění stromů s odřezáním kmene a s odvětvením jehličnatých bez odkornění, průměru kmene přes 100 do 300 mm</t>
  </si>
  <si>
    <t>VV</t>
  </si>
  <si>
    <t>"strom jehličnatý prům. kmene do 30 cm, dle výk. výměr" 2</t>
  </si>
  <si>
    <t>112155215</t>
  </si>
  <si>
    <t>Štěpkování solitérních stromků a větví průměru kmene do 300 mm s naložením</t>
  </si>
  <si>
    <t>449312990</t>
  </si>
  <si>
    <t>Štěpkování s naložením na dopravní prostředek a odvozem do 20 km stromků a větví solitérů, průměru kmene do 300 mm</t>
  </si>
  <si>
    <t>"větví poražených stromů dle výk. výměr" 2</t>
  </si>
  <si>
    <t>včetně přepravy do 1 km na deponii stavebníka</t>
  </si>
  <si>
    <t>3</t>
  </si>
  <si>
    <t>112251101</t>
  </si>
  <si>
    <t>Odstranění pařezů průměru přes 100 do 300 mm</t>
  </si>
  <si>
    <t>-1030276043</t>
  </si>
  <si>
    <t>Odstranění pařezů strojně s jejich vykopáním nebo vytrháním průměru přes 100 do 300 mm</t>
  </si>
  <si>
    <t>113107523</t>
  </si>
  <si>
    <t>Odstranění podkladu z kameniva drceného tl přes 200 do 300 mm při překopech strojně pl přes 15 m2</t>
  </si>
  <si>
    <t>m2</t>
  </si>
  <si>
    <t>1196965071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</si>
  <si>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</si>
  <si>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>odstranění podkladu kce vozovky MK v místech překopů tl. 0.3 m</t>
  </si>
  <si>
    <t>"dle výk. výměr" 146,80</t>
  </si>
  <si>
    <t>odstranění vozovky z kameniva (cesta u garáží) v místech překopů tl. 0.3 m</t>
  </si>
  <si>
    <t>"dle výk. výměr" 6,40</t>
  </si>
  <si>
    <t>Součet</t>
  </si>
  <si>
    <t>5</t>
  </si>
  <si>
    <t>113107542</t>
  </si>
  <si>
    <t>Odstranění podkladu živičných tl přes 50 do 100 mm při překopech strojně pl přes 15 m2</t>
  </si>
  <si>
    <t>1809689862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</si>
  <si>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</si>
  <si>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odstranění živ. krytu vozovky MK v místech překopů tl. 0.1 m</t>
  </si>
  <si>
    <t>6</t>
  </si>
  <si>
    <t>113202111</t>
  </si>
  <si>
    <t>Vytrhání obrub krajníků obrubníků stojatých</t>
  </si>
  <si>
    <t>m</t>
  </si>
  <si>
    <t>929337903</t>
  </si>
  <si>
    <t>Vytrhání obrub s vybouráním lože, s přemístěním hmot na skládku na vzdálenost do 3 m nebo s naložením na dopravní prostředek z krajníků nebo obrubníků stojatých</t>
  </si>
  <si>
    <t>"Vytrhání betonových obrubníků silničních stojatých dle výk. výměr" 2,0</t>
  </si>
  <si>
    <t>zpětně se osadí</t>
  </si>
  <si>
    <t>7</t>
  </si>
  <si>
    <t>115101202</t>
  </si>
  <si>
    <t>Čerpání vody na dopravní výšku do 10 m průměrný přítok přes 500 do 1 000 l/min</t>
  </si>
  <si>
    <t>hod</t>
  </si>
  <si>
    <t>-177567322</t>
  </si>
  <si>
    <t>Čerpání vody na dopravní výšku do 10 m s uvažovaným průměrným přítokem přes 500 do 1 000 l/min</t>
  </si>
  <si>
    <t>pro přečerpávání spodní vody a splaškových vod</t>
  </si>
  <si>
    <t>"uvažuje se 20 prac. dní po 8 hod" 20*8</t>
  </si>
  <si>
    <t>8</t>
  </si>
  <si>
    <t>119001405</t>
  </si>
  <si>
    <t>Dočasné zajištění potrubí z PE DN do 200 mm</t>
  </si>
  <si>
    <t>452948130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</si>
  <si>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</si>
  <si>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"potrubí plynovodu, dle výk. výměr" 5,0</t>
  </si>
  <si>
    <t>"potrubí vodovodu, dle výk. výměr" 4,0</t>
  </si>
  <si>
    <t>9</t>
  </si>
  <si>
    <t>121151103</t>
  </si>
  <si>
    <t>Sejmutí ornice plochy do 100 m2 tl vrstvy do 200 mm strojně</t>
  </si>
  <si>
    <t>1607698977</t>
  </si>
  <si>
    <t>Sejmutí ornice strojně při souvislé ploše do 100 m2, tl. vrstvy do 200 mm</t>
  </si>
  <si>
    <t>"dle výkazu výměr" 19,20</t>
  </si>
  <si>
    <t>použije se pro zpětné ohumusování</t>
  </si>
  <si>
    <t>včetně manipulace v rámci staveniště</t>
  </si>
  <si>
    <t>10</t>
  </si>
  <si>
    <t>132254204</t>
  </si>
  <si>
    <t>Hloubení zapažených rýh š do 2000 mm v hornině třídy těžitelnosti I skupiny 3 objem do 500 m3</t>
  </si>
  <si>
    <t>m3</t>
  </si>
  <si>
    <t>-1506488110</t>
  </si>
  <si>
    <t>Hloubení zapažených rýh šířky přes 800 do 2 000 mm strojně s urovnáním dna do předepsaného profilu a spádu v hornině třídy těžitelnosti I skupiny 3 přes 100 do 500 m3</t>
  </si>
  <si>
    <t>Těžitelnost uvažována 50% ve tř. 3 a 50% ve tř. 4</t>
  </si>
  <si>
    <t>"Pro kanalizaci dle výkazu výměr" 345,01*0,5</t>
  </si>
  <si>
    <t>těžitelnost vykazovat dle skutečnosti</t>
  </si>
  <si>
    <t>11</t>
  </si>
  <si>
    <t>132354204</t>
  </si>
  <si>
    <t>Hloubení zapažených rýh š do 2000 mm v hornině třídy těžitelnosti II skupiny 4 objem do 500 m3</t>
  </si>
  <si>
    <t>-1238159943</t>
  </si>
  <si>
    <t>Hloubení zapažených rýh šířky přes 800 do 2 000 mm strojně s urovnáním dna do předepsaného profilu a spádu v hornině třídy těžitelnosti II skupiny 4 přes 100 do 500 m3</t>
  </si>
  <si>
    <t>12</t>
  </si>
  <si>
    <t>139001101</t>
  </si>
  <si>
    <t>Příplatek za ztížení vykopávky v blízkosti podzemního vedení</t>
  </si>
  <si>
    <t>1015579821</t>
  </si>
  <si>
    <t>Příplatek k cenám hloubených vykopávek za ztížení vykopávky v blízkosti podzemního vedení nebo výbušnin pro jakoukoliv třídu horniny</t>
  </si>
  <si>
    <t>ztížená vykopávka - křížení - kabely NN, CETIN a pod.</t>
  </si>
  <si>
    <t>"dle výk. výměr 6.0 m, hl. 1.5 m, prům. š. 1.2 m" 6,0*1,5*1,2</t>
  </si>
  <si>
    <t>13</t>
  </si>
  <si>
    <t>151811131</t>
  </si>
  <si>
    <t>Osazení pažicího boxu hl výkopu do 4 m š do 1,2 m</t>
  </si>
  <si>
    <t>2059650897</t>
  </si>
  <si>
    <t>Zřízení pažicích boxů pro pažení a rozepření stěn rýh podzemního vedení hloubka výkopu do 4 m, šířka do 1,2 m</t>
  </si>
  <si>
    <t>"pažení rýh dle výk. výměr" 605,30</t>
  </si>
  <si>
    <t>14</t>
  </si>
  <si>
    <t>151811231</t>
  </si>
  <si>
    <t>Odstranění pažicího boxu hl výkopu do 4 m š do 1,2 m</t>
  </si>
  <si>
    <t>1109636891</t>
  </si>
  <si>
    <t>Odstranění pažicích boxů pro pažení a rozepření stěn rýh podzemního vedení hloubka výkopu do 4 m, šířka do 1,2 m</t>
  </si>
  <si>
    <t>"dle osazení" 605,30</t>
  </si>
  <si>
    <t>162201415</t>
  </si>
  <si>
    <t>Vodorovné přemístění kmenů stromů jehličnatých do 1 km D kmene přes 100 do 300 mm</t>
  </si>
  <si>
    <t>-1581811851</t>
  </si>
  <si>
    <t>Vodorovné přemístění větví, kmenů nebo pařezů s naložením, složením a dopravou do 1000 m kmenů stromů jehličnatých, průměru přes 100 do 300 mm</t>
  </si>
  <si>
    <t>na deponii stavebníka do 1 km</t>
  </si>
  <si>
    <t>16</t>
  </si>
  <si>
    <t>162201421</t>
  </si>
  <si>
    <t>Vodorovné přemístění pařezů do 1 km D přes 100 do 300 mm</t>
  </si>
  <si>
    <t>-389249627</t>
  </si>
  <si>
    <t>Vodorovné přemístění větví, kmenů nebo pařezů s naložením, složením a dopravou do 1000 m pařezů kmenů, průměru přes 100 do 300 mm</t>
  </si>
  <si>
    <t>17</t>
  </si>
  <si>
    <t>162351103</t>
  </si>
  <si>
    <t>Vodorovné přemístění přes 50 do 500 m výkopku/sypaniny z horniny třídy těžitelnosti I skupiny 1 až 3</t>
  </si>
  <si>
    <t>638806074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</si>
  <si>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</si>
  <si>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uvažuje se pro přepravu zeminy pro zásyp na dočasnou deponii stavby a zpět na stavbu</t>
  </si>
  <si>
    <t>"zásyp dle výk. výměr" 297,57*2</t>
  </si>
  <si>
    <t>18</t>
  </si>
  <si>
    <t>162751117</t>
  </si>
  <si>
    <t>Vodorovné přemístění přes 9 000 do 10000 m výkopku/sypaniny z horniny třídy těžitelnosti I skupiny 1 až 3</t>
  </si>
  <si>
    <t>-227448914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</si>
  <si>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</si>
  <si>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přebytečná zemina z výkopů, tř. 3</t>
  </si>
  <si>
    <t>uvažován odvoz na skládku do 11 km</t>
  </si>
  <si>
    <t>"dle výk. výměr" 23,72</t>
  </si>
  <si>
    <t>19</t>
  </si>
  <si>
    <t>162751119</t>
  </si>
  <si>
    <t>Příplatek k vodorovnému přemístění výkopku/sypaniny z horniny třídy těžitelnosti I skupiny 1 až 3 ZKD 1000 m přes 10000 m</t>
  </si>
  <si>
    <t>1389973646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</si>
  <si>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</si>
  <si>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"dle vodor. přemístění" 23,72*(11-10)</t>
  </si>
  <si>
    <t>20</t>
  </si>
  <si>
    <t>162751137</t>
  </si>
  <si>
    <t>Vodorovné přemístění přes 9 000 do 10000 m výkopku/sypaniny z horniny třídy těžitelnosti II skupiny 4 a 5</t>
  </si>
  <si>
    <t>669768442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</si>
  <si>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</si>
  <si>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přebytečná zemina z výkopů, tř. 4</t>
  </si>
  <si>
    <t>162751139</t>
  </si>
  <si>
    <t>Příplatek k vodorovnému přemístění výkopku/sypaniny z horniny třídy těžitelnosti II skupiny 4 a 5 ZKD 1000 m přes 10000 m</t>
  </si>
  <si>
    <t>-1761644052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</si>
  <si>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</si>
  <si>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22</t>
  </si>
  <si>
    <t>167151111</t>
  </si>
  <si>
    <t>Nakládání výkopku z hornin třídy těžitelnosti I skupiny 1 až 3 přes 100 m3</t>
  </si>
  <si>
    <t>1308581015</t>
  </si>
  <si>
    <t>Nakládání, skládání a překládání neulehlého výkopku nebo sypaniny strojně nakládání, množství přes 100 m3, z hornin třídy těžitelnosti I, skupiny 1 až 3</t>
  </si>
  <si>
    <t>uvažuje se pro naložení zeminy pro zásyp na dočasné deponii stavby</t>
  </si>
  <si>
    <t>"zásyp dle výk. výměr" 297,57</t>
  </si>
  <si>
    <t>23</t>
  </si>
  <si>
    <t>171201221</t>
  </si>
  <si>
    <t>Poplatek za uložení na skládce (skládkovné) zeminy a kamení kód odpadu 17 05 04</t>
  </si>
  <si>
    <t>t</t>
  </si>
  <si>
    <t>1041447883</t>
  </si>
  <si>
    <t>Poplatek za uložení stavebního odpadu na skládce (skládkovné) zeminy a kamení zatříděného do Katalogu odpadů pod kódem 17 05 04</t>
  </si>
  <si>
    <t>"přebytečná zemina dle přepravy" 23,72*2*1,8</t>
  </si>
  <si>
    <t>24</t>
  </si>
  <si>
    <t>174101101</t>
  </si>
  <si>
    <t>Zásyp jam, šachet rýh nebo kolem objektů sypaninou se zhutněním</t>
  </si>
  <si>
    <t>-650795464</t>
  </si>
  <si>
    <t>Zásyp sypaninou z jakékoliv horniny strojně s uložením výkopku ve vrstvách se zhutněním jam, šachet, rýh nebo kolem objektů v těchto vykopávkách</t>
  </si>
  <si>
    <t>zásyp uvažován zeminou z výkopu rýh</t>
  </si>
  <si>
    <t>"zásyp dle výk. výměr" 211,78</t>
  </si>
  <si>
    <t>25</t>
  </si>
  <si>
    <t>175151101</t>
  </si>
  <si>
    <t>Obsypání potrubí strojně sypaninou bez prohození, uloženou do 3 m</t>
  </si>
  <si>
    <t>761820191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</si>
  <si>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</si>
  <si>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obsyp potrubí kanalizace vytěženou zeminou</t>
  </si>
  <si>
    <t>"dle výk. výměr" 85,79</t>
  </si>
  <si>
    <t>26</t>
  </si>
  <si>
    <t>175151109</t>
  </si>
  <si>
    <t>Příplatek k ceně za prohození sypaniny strojně</t>
  </si>
  <si>
    <t>704839320</t>
  </si>
  <si>
    <t>Obsypání potrubí strojně Příplatek k ceně za prohození sypaniny</t>
  </si>
  <si>
    <t>"dle obsypání potrubí vytěženou zeminou" 85,79</t>
  </si>
  <si>
    <t>27</t>
  </si>
  <si>
    <t>181351003</t>
  </si>
  <si>
    <t>Rozprostření ornice tl vrstvy do 200 mm pl do 100 m2 v rovině nebo ve svahu do 1:5 strojně</t>
  </si>
  <si>
    <t>-420742131</t>
  </si>
  <si>
    <t>Rozprostření a urovnání ornice v rovině nebo ve svahu sklonu do 1:5 strojně při souvislé ploše do 100 m2, tl. vrstvy do 200 mm</t>
  </si>
  <si>
    <t>"ohumusování v rovině tl.100 mm dle výk. výměr" 19,20</t>
  </si>
  <si>
    <t>28</t>
  </si>
  <si>
    <t>181411131</t>
  </si>
  <si>
    <t>Založení parkového trávníku výsevem pl do 1000 m2 v rovině a ve svahu do 1:5</t>
  </si>
  <si>
    <t>1588402937</t>
  </si>
  <si>
    <t>Založení trávníku na půdě předem připravené plochy do 1000 m2 výsevem včetně utažení parkového v rovině nebo na svahu do 1:5</t>
  </si>
  <si>
    <t>"dle ohumusování v rovině dle výk. výměr" 19,20</t>
  </si>
  <si>
    <t>29</t>
  </si>
  <si>
    <t>M</t>
  </si>
  <si>
    <t>00572410</t>
  </si>
  <si>
    <t>osivo směs travní parková</t>
  </si>
  <si>
    <t>kg</t>
  </si>
  <si>
    <t>756790484</t>
  </si>
  <si>
    <t>dle ohumusování dle výk. výměr, cca 0.03 kg/m2</t>
  </si>
  <si>
    <t>19,20*0,03</t>
  </si>
  <si>
    <t>30</t>
  </si>
  <si>
    <t>181951111</t>
  </si>
  <si>
    <t>Úprava pláně v hornině třídy těžitelnosti I skupiny 1 až 3 bez zhutnění strojně</t>
  </si>
  <si>
    <t>1389161913</t>
  </si>
  <si>
    <t>Úprava pláně vyrovnáním výškových rozdílů strojně v hornině třídy těžitelnosti I, skupiny 1 až 3 bez zhutnění</t>
  </si>
  <si>
    <t>"uvažuje se pro plochy ohumusování v rovině dle výk. výměr" 19,20</t>
  </si>
  <si>
    <t>31</t>
  </si>
  <si>
    <t>181951112</t>
  </si>
  <si>
    <t>Úprava pláně v hornině třídy těžitelnosti I skupiny 1 až 3 se zhutněním strojně</t>
  </si>
  <si>
    <t>-1965155581</t>
  </si>
  <si>
    <t>Úprava pláně vyrovnáním výškových rozdílů strojně v hornině třídy těžitelnosti I, skupiny 1 až 3 se zhutněním</t>
  </si>
  <si>
    <t>na plochách výspravy kce vozovek</t>
  </si>
  <si>
    <t>32</t>
  </si>
  <si>
    <t>185804311</t>
  </si>
  <si>
    <t>Zalití rostlin vodou plocha do 20 m2</t>
  </si>
  <si>
    <t>-1001219255</t>
  </si>
  <si>
    <t>Zalití rostlin vodou plochy záhonů jednotlivě do 20 m2</t>
  </si>
  <si>
    <t>uvažuje se 10x po 10 l na 1 m2 travnatých ploch</t>
  </si>
  <si>
    <t>19,20*10*10*0,001</t>
  </si>
  <si>
    <t>Svislé a kompletní konstrukce</t>
  </si>
  <si>
    <t>33</t>
  </si>
  <si>
    <t>359901211</t>
  </si>
  <si>
    <t>Monitoring stoky jakékoli výšky na nové kanalizaci</t>
  </si>
  <si>
    <t>-1650669494</t>
  </si>
  <si>
    <t>Monitoring stok (kamerový systém) jakékoli výšky nová kanalizace</t>
  </si>
  <si>
    <t>kamerová prohlídka dle délky potrubí DN 300 a 400</t>
  </si>
  <si>
    <t>"dle výk. výměr" 34,80+136,3</t>
  </si>
  <si>
    <t>Vodorovné konstrukce</t>
  </si>
  <si>
    <t>34</t>
  </si>
  <si>
    <t>451572111</t>
  </si>
  <si>
    <t>Lože pod potrubí otevřený výkop z kameniva drobného těženého</t>
  </si>
  <si>
    <t>-1893679246</t>
  </si>
  <si>
    <t>Lože pod potrubí, stoky a drobné objekty v otevřeném výkopu z kameniva drobného těženého 0 až 4 mm</t>
  </si>
  <si>
    <t>lože pod potrubí kanalizace</t>
  </si>
  <si>
    <t>"dle výk. výměr" 26,29</t>
  </si>
  <si>
    <t>35</t>
  </si>
  <si>
    <t>452112112</t>
  </si>
  <si>
    <t>Osazení betonových prstenců nebo rámů v do 100 mm pod poklopy a mříže</t>
  </si>
  <si>
    <t>782766008</t>
  </si>
  <si>
    <t>Osazení betonových dílců prstenců nebo rámů pod poklopy a mříže, výšky do 100 mm</t>
  </si>
  <si>
    <t>"dle tabulky šachet" 7+2+2+3</t>
  </si>
  <si>
    <t>36</t>
  </si>
  <si>
    <t>59224185</t>
  </si>
  <si>
    <t>prstenec šachtový vyrovnávací betonový 625x120x60mm</t>
  </si>
  <si>
    <t>-1985078752</t>
  </si>
  <si>
    <t>"dle tabulky šachet" 3</t>
  </si>
  <si>
    <t>37</t>
  </si>
  <si>
    <t>59224176</t>
  </si>
  <si>
    <t>prstenec šachtový vyrovnávací betonový 625x120x80mm</t>
  </si>
  <si>
    <t>1996875759</t>
  </si>
  <si>
    <t>"dle tabulky šachet" 2</t>
  </si>
  <si>
    <t>38</t>
  </si>
  <si>
    <t>59224187</t>
  </si>
  <si>
    <t>prstenec šachtový vyrovnávací betonový 625x120x100mm</t>
  </si>
  <si>
    <t>2027553059</t>
  </si>
  <si>
    <t>39</t>
  </si>
  <si>
    <t>59224188</t>
  </si>
  <si>
    <t>prstenec šachtový vyrovnávací betonový 625x120x120mm</t>
  </si>
  <si>
    <t>-1270149408</t>
  </si>
  <si>
    <t>"dle tabulky šachet" 7</t>
  </si>
  <si>
    <t>Komunikace pozemní</t>
  </si>
  <si>
    <t>40</t>
  </si>
  <si>
    <t>564752111</t>
  </si>
  <si>
    <t>Podklad z vibrovaného štěrku VŠ tl 150 mm</t>
  </si>
  <si>
    <t>1382443356</t>
  </si>
  <si>
    <t>Podklad nebo kryt z vibrovaného štěrku VŠ s rozprostřením, vlhčením a zhutněním, po zhutnění tl. 150 mm</t>
  </si>
  <si>
    <t>provizorní oprava vozovky MK</t>
  </si>
  <si>
    <t>"VŠ, tl. 15 cm, dle výk. výměr" 146,80</t>
  </si>
  <si>
    <t>41</t>
  </si>
  <si>
    <t>564851111</t>
  </si>
  <si>
    <t>Podklad ze štěrkodrtě ŠD plochy přes 100 m2 tl 150 mm</t>
  </si>
  <si>
    <t>2093206996</t>
  </si>
  <si>
    <t>Podklad ze štěrkodrti ŠD s rozprostřením a zhutněním plochy přes 100 m2, po zhutnění tl. 150 mm</t>
  </si>
  <si>
    <t>"ŠD 0/63, tl. 15 cm, dle výk. výměr" 146,80</t>
  </si>
  <si>
    <t>Trubní vedení</t>
  </si>
  <si>
    <t>42</t>
  </si>
  <si>
    <t>810391811</t>
  </si>
  <si>
    <t>Bourání stávajícího potrubí z betonu DN přes 200 do 400</t>
  </si>
  <si>
    <t>1474750783</t>
  </si>
  <si>
    <t>Bourání stávajícího potrubí z betonu v otevřeném výkopu DN přes 200 do 400</t>
  </si>
  <si>
    <t>odstranění st. potrubí z betonu DN300</t>
  </si>
  <si>
    <t>"dle výk. výměr" 99,90</t>
  </si>
  <si>
    <t>43</t>
  </si>
  <si>
    <t>830391811</t>
  </si>
  <si>
    <t>Bourání stávajícího kameninového potrubí DN přes 205 do 400</t>
  </si>
  <si>
    <t>-2068382887</t>
  </si>
  <si>
    <t>Bourání stávajícího potrubí z kameninových trub v otevřeném výkopu DN přes 250 do 400</t>
  </si>
  <si>
    <t>odstranění st. potrubí z kameniny DN300</t>
  </si>
  <si>
    <t>"dle výk. výměr" 34,20</t>
  </si>
  <si>
    <t>odstranění st. potrubí z kameniny DN400</t>
  </si>
  <si>
    <t>"dle výk. výměr" 30,30</t>
  </si>
  <si>
    <t>44</t>
  </si>
  <si>
    <t>871365811</t>
  </si>
  <si>
    <t>Bourání stávajícího potrubí z PVC nebo PP DN přes 150 do 250</t>
  </si>
  <si>
    <t>555044336</t>
  </si>
  <si>
    <t>Bourání stávajícího potrubí z PVC nebo polypropylenu PP v otevřeném výkopu DN přes 150 do 250</t>
  </si>
  <si>
    <t>odstranění st. potrubí kanalizace z PVC DN250</t>
  </si>
  <si>
    <t>"dle výk. výměr" 35,30</t>
  </si>
  <si>
    <t>45</t>
  </si>
  <si>
    <t>871395811</t>
  </si>
  <si>
    <t>Bourání stávajícího potrubí z PVC nebo PP DN přes 250 do 400</t>
  </si>
  <si>
    <t>1658649868</t>
  </si>
  <si>
    <t>Bourání stávajícího potrubí z PVC nebo polypropylenu PP v otevřeném výkopu DN přes 250 do 400</t>
  </si>
  <si>
    <t>odstranění st. potrubí kanalizace z PVC DN300</t>
  </si>
  <si>
    <t>"dle výk. výměr" 36,40</t>
  </si>
  <si>
    <t>46</t>
  </si>
  <si>
    <t>871370420</t>
  </si>
  <si>
    <t>Montáž kanalizačního potrubí korugovaného SN 12 z polypropylenu DN 300</t>
  </si>
  <si>
    <t>369841235</t>
  </si>
  <si>
    <t>Montáž kanalizačního potrubí z polypropylenu PP korugovaného nebo žebrovaného SN 12 DN 300</t>
  </si>
  <si>
    <t>korugované potrubí z PP (duté žebro), DN300, SN 12</t>
  </si>
  <si>
    <t>"dle výk. výměr" 34,80</t>
  </si>
  <si>
    <t>47</t>
  </si>
  <si>
    <t>28617269</t>
  </si>
  <si>
    <t>trubka kanalizační PP korugovaná DN 300x6000mm SN12</t>
  </si>
  <si>
    <t>-1045297944</t>
  </si>
  <si>
    <t>"dle montáže potrubí" 34,80</t>
  </si>
  <si>
    <t>přičteno ztratné 1.5%</t>
  </si>
  <si>
    <t>34,8*1,015 'Přepočtené koeficientem množství</t>
  </si>
  <si>
    <t>48</t>
  </si>
  <si>
    <t>871390420</t>
  </si>
  <si>
    <t>Montáž kanalizačního potrubí korugovaného SN 12 z polypropylenu DN 400</t>
  </si>
  <si>
    <t>-846021864</t>
  </si>
  <si>
    <t>Montáž kanalizačního potrubí z polypropylenu PP korugovaného nebo žebrovaného SN 12 DN 400</t>
  </si>
  <si>
    <t>korugované potrubí z PP (duté žebro), DN400, SN 12</t>
  </si>
  <si>
    <t>"dle výk. výměr" 136,30</t>
  </si>
  <si>
    <t>49</t>
  </si>
  <si>
    <t>28617270</t>
  </si>
  <si>
    <t>trubka kanalizační PP korugovaná DN 400x6000mm SN12</t>
  </si>
  <si>
    <t>-1165440283</t>
  </si>
  <si>
    <t>"dle montáže potrubí" 136,30</t>
  </si>
  <si>
    <t>136,3*1,015 'Přepočtené koeficientem množství</t>
  </si>
  <si>
    <t>50</t>
  </si>
  <si>
    <t>877390420</t>
  </si>
  <si>
    <t>Montáž odboček na kanalizačním potrubí z PP trub korugovaných DN 400</t>
  </si>
  <si>
    <t>-1938548269</t>
  </si>
  <si>
    <t>Montáž tvarovek na kanalizačním plastovém potrubí z PP nebo PVC-U korugovaného nebo žebrovaného odboček DN 400</t>
  </si>
  <si>
    <t>"odbočky DN400/De200 dle výk. výměr" 5</t>
  </si>
  <si>
    <t>51</t>
  </si>
  <si>
    <t>28617369</t>
  </si>
  <si>
    <t>odbočka kanalizace PP korugované pro KG 45° DN 400/200</t>
  </si>
  <si>
    <t>-253655104</t>
  </si>
  <si>
    <t>"dle montáže" 5</t>
  </si>
  <si>
    <t>52</t>
  </si>
  <si>
    <t>28614782</t>
  </si>
  <si>
    <t>zátka kanalizační plastová PP SN12 DN 200</t>
  </si>
  <si>
    <t>-510367562</t>
  </si>
  <si>
    <t>"pro dočasné zaslepení odboček, 5 ks" 5</t>
  </si>
  <si>
    <t>53</t>
  </si>
  <si>
    <t>890431851</t>
  </si>
  <si>
    <t>Bourání šachet z prefabrikovaných skruží strojně obestavěného prostoru přes 1,5 do 3 m3</t>
  </si>
  <si>
    <t>-1768859882</t>
  </si>
  <si>
    <t>Bourání šachet a jímek strojně velikosti obestavěného prostoru přes 1,5 do 3 m3 z prefabrikovaných skruží</t>
  </si>
  <si>
    <t>vybourání stávajících kanalizačních šachet</t>
  </si>
  <si>
    <t>"bere se cca 3.0 m3/šachtu" 8*3,0</t>
  </si>
  <si>
    <t>54</t>
  </si>
  <si>
    <t>892372121</t>
  </si>
  <si>
    <t>Tlaková zkouška vzduchem potrubí DN 300 těsnícím vakem ucpávkovým</t>
  </si>
  <si>
    <t>úsek</t>
  </si>
  <si>
    <t>1970620523</t>
  </si>
  <si>
    <t>Tlakové zkoušky vzduchem těsnícími vaky ucpávkovými DN 300</t>
  </si>
  <si>
    <t>"včetně ucpávek přípojek, 6 úseků" 6</t>
  </si>
  <si>
    <t>55</t>
  </si>
  <si>
    <t>892392121</t>
  </si>
  <si>
    <t>Tlaková zkouška vzduchem potrubí DN 400 těsnícím vakem ucpávkovým</t>
  </si>
  <si>
    <t>713381365</t>
  </si>
  <si>
    <t>Tlakové zkoušky vzduchem těsnícími vaky ucpávkovými DN 400</t>
  </si>
  <si>
    <t>"včetně ucpávek přípojek, 7 úseků" 7</t>
  </si>
  <si>
    <t>56</t>
  </si>
  <si>
    <t>894411121</t>
  </si>
  <si>
    <t>Zřízení šachet kanalizačních z betonových dílců na potrubí DN přes 200 do 300 dno beton tř. C 25/30</t>
  </si>
  <si>
    <t>-142475756</t>
  </si>
  <si>
    <t>Zřízení šachet kanalizačních z betonových dílců výšky vstupu do 1,50 m s obložením dna betonem tř. C 25/30, na potrubí DN přes 200 do 300</t>
  </si>
  <si>
    <t>"dle výk. výměr a  tab. šachet 3 ks" 3</t>
  </si>
  <si>
    <t>57</t>
  </si>
  <si>
    <t>894411131</t>
  </si>
  <si>
    <t>Zřízení šachet kanalizačních z betonových dílců na potrubí DN přes 300 do 400 dno beton tř. C 25/30</t>
  </si>
  <si>
    <t>1000088852</t>
  </si>
  <si>
    <t>Zřízení šachet kanalizačních z betonových dílců výšky vstupu do 1,50 m s obložením dna betonem tř. C 25/30, na potrubí DN přes 300 do 400</t>
  </si>
  <si>
    <t>"dle výk. výměr a  tab. šachet 8 ks" 8</t>
  </si>
  <si>
    <t>58</t>
  </si>
  <si>
    <t>59224350</t>
  </si>
  <si>
    <t>dno betonové šachty kanalizační jednolité 100x53x15cm</t>
  </si>
  <si>
    <t>1915886214</t>
  </si>
  <si>
    <t>"dle tabulky šachet dno TBZ-Q.1 100/535, 2 ks" 2</t>
  </si>
  <si>
    <t>59</t>
  </si>
  <si>
    <t>59224352</t>
  </si>
  <si>
    <t>dno betonové šachty kanalizační jednolité 100x63x25cm</t>
  </si>
  <si>
    <t>1105262547</t>
  </si>
  <si>
    <t>"dle tabulky šachet dno TBZ-Q.1 100/635, 4 ks" 4</t>
  </si>
  <si>
    <t>60</t>
  </si>
  <si>
    <t>59224339</t>
  </si>
  <si>
    <t>dno betonové šachty DN 1000 kanalizační výšky 100cm</t>
  </si>
  <si>
    <t>605355021</t>
  </si>
  <si>
    <t>"dle tabulky šachet dno TBZ-Q.1 100/100, 2 ks" 2</t>
  </si>
  <si>
    <t>61</t>
  </si>
  <si>
    <t>59224356_r1</t>
  </si>
  <si>
    <t>dno betonové šachty kanalizační jednolité 100x1015x60cm</t>
  </si>
  <si>
    <t>1532616235</t>
  </si>
  <si>
    <t>"dle tabulky šachet dno TBZ-Q.1 100/1015, 1 ks" 1</t>
  </si>
  <si>
    <t>62</t>
  </si>
  <si>
    <t>1133003_r3</t>
  </si>
  <si>
    <t>Dno výšky 1200 mm přímé - VÝROBA NA ZAKÁZKU TBZ-Q.1 120/965</t>
  </si>
  <si>
    <t>-1464224602</t>
  </si>
  <si>
    <t>"dle tabulky šachet dno TBZ-Q.1 120/965, 2 ks" 2</t>
  </si>
  <si>
    <t>63</t>
  </si>
  <si>
    <t>0006002OZ</t>
  </si>
  <si>
    <t>Těsnění elastomerové pro spojení šachtových dílů  EMT DN 1000</t>
  </si>
  <si>
    <t>-1084062716</t>
  </si>
  <si>
    <t>"dle tabulky šachet, 21 ks" 21</t>
  </si>
  <si>
    <t>64</t>
  </si>
  <si>
    <t>0006003OZ</t>
  </si>
  <si>
    <t>Těsnění elastomerové pro spojení šachtových dílů  EMT DN 1200</t>
  </si>
  <si>
    <t>-2020543898</t>
  </si>
  <si>
    <t>"dle tabulky šachet, 4 ks" 4</t>
  </si>
  <si>
    <t>65</t>
  </si>
  <si>
    <t>122129</t>
  </si>
  <si>
    <t>2063456396</t>
  </si>
  <si>
    <t>"dle tabulky šachet, 2 ks" 2</t>
  </si>
  <si>
    <t>66</t>
  </si>
  <si>
    <t>1122121</t>
  </si>
  <si>
    <t>Skruž výšky 1000 mm TBS-Q.1 100/100/12</t>
  </si>
  <si>
    <t>-707307087</t>
  </si>
  <si>
    <t>67</t>
  </si>
  <si>
    <t>1122101</t>
  </si>
  <si>
    <t>Skruž výšky 250 mm TBS-Q.1 100/25/12</t>
  </si>
  <si>
    <t>-443943383</t>
  </si>
  <si>
    <t>68</t>
  </si>
  <si>
    <t>1122111</t>
  </si>
  <si>
    <t>Skruž výšky 500 mm TBS-Q.1 100/50/12</t>
  </si>
  <si>
    <t>-1813109785</t>
  </si>
  <si>
    <t>69</t>
  </si>
  <si>
    <t>1121104</t>
  </si>
  <si>
    <t>1124589876</t>
  </si>
  <si>
    <t>"dle tab. šachet" 9</t>
  </si>
  <si>
    <t>70</t>
  </si>
  <si>
    <t>1121602</t>
  </si>
  <si>
    <t>Deska zákrytová TZK-Q.1 120-63/17</t>
  </si>
  <si>
    <t>489462070</t>
  </si>
  <si>
    <t>"dle tab. šachet" 2</t>
  </si>
  <si>
    <t>71</t>
  </si>
  <si>
    <t>899103211</t>
  </si>
  <si>
    <t>Demontáž poklopů litinových nebo ocelových včetně rámů hmotnosti přes 100 do 150 kg</t>
  </si>
  <si>
    <t>-1197856136</t>
  </si>
  <si>
    <t>Demontáž poklopů litinových a ocelových včetně rámů, hmotnosti jednotlivě přes 100 do 150 Kg</t>
  </si>
  <si>
    <t>"dle bourání kan. šachet, dle výk. výměr, 8 ks" 8</t>
  </si>
  <si>
    <t>72</t>
  </si>
  <si>
    <t>899103112</t>
  </si>
  <si>
    <t>Osazení poklopů litinových, ocelových nebo železobetonových včetně rámů pro třídu zatížení B125, C250</t>
  </si>
  <si>
    <t>2068829693</t>
  </si>
  <si>
    <t>Osazení poklopů šachtových litinových, ocelových nebo železobetonových včetně rámů pro třídu zatížení B125, C250</t>
  </si>
  <si>
    <t>"dle výk. výměr 1 ks" 1</t>
  </si>
  <si>
    <t>73</t>
  </si>
  <si>
    <t>28661933_r4</t>
  </si>
  <si>
    <t>poklop šachtový litinový DN 600 pro třídu zatížení C250</t>
  </si>
  <si>
    <t>2083727254</t>
  </si>
  <si>
    <t>"dle osazení" 1</t>
  </si>
  <si>
    <t>uvažovat poklopy s kloubem a zámkem</t>
  </si>
  <si>
    <t>74</t>
  </si>
  <si>
    <t>899104112</t>
  </si>
  <si>
    <t>Osazení poklopů litinových, ocelových nebo železobetonových včetně rámů pro třídu zatížení D400, E600</t>
  </si>
  <si>
    <t>-1546651182</t>
  </si>
  <si>
    <t>Osazení poklopů šachtových litinových, ocelových nebo železobetonových včetně rámů pro třídu zatížení D400, E600</t>
  </si>
  <si>
    <t>"poklopy revizních šachet dle výk. výměr" 10</t>
  </si>
  <si>
    <t>75</t>
  </si>
  <si>
    <t>55241017</t>
  </si>
  <si>
    <t>poklop šachtový litinový kruhový DN 600 bez ventilace tř D400 pro běžný provoz</t>
  </si>
  <si>
    <t>1140337073</t>
  </si>
  <si>
    <t>"dle osazení" 10</t>
  </si>
  <si>
    <t>76</t>
  </si>
  <si>
    <t>899623151</t>
  </si>
  <si>
    <t>Obetonování potrubí nebo zdiva stok betonem prostým tř. C 16/20 v otevřeném výkopu</t>
  </si>
  <si>
    <t>1319232785</t>
  </si>
  <si>
    <t>Obetonování potrubí nebo zdiva stok betonem prostým v otevřeném výkopu, betonem tř. C 16/20</t>
  </si>
  <si>
    <t>v místech napojení potrubí do st. šachty</t>
  </si>
  <si>
    <t>včetně utěsnění spáry mezi potrubím stěnou šachty</t>
  </si>
  <si>
    <t>"uvažuje se cca 0,5 m3/napojení, dle výk. výměr" 0,5*1</t>
  </si>
  <si>
    <t>77</t>
  </si>
  <si>
    <t>899643121</t>
  </si>
  <si>
    <t>Bednění pro obetonování potrubí otevřený výkop zřízení</t>
  </si>
  <si>
    <t>-2044565470</t>
  </si>
  <si>
    <t>Bednění pro obetonování potrubí v otevřeném výkopu zřízení</t>
  </si>
  <si>
    <t>"pro obetonování potrubí, bere se cca" 1,0</t>
  </si>
  <si>
    <t>78</t>
  </si>
  <si>
    <t>899643122</t>
  </si>
  <si>
    <t>Bednění pro obetonování potrubí otevřený výkop odstranění</t>
  </si>
  <si>
    <t>-102895819</t>
  </si>
  <si>
    <t>Bednění pro obetonování potrubí v otevřeném výkopu odstranění</t>
  </si>
  <si>
    <t>"dle zřízení" 1,0</t>
  </si>
  <si>
    <t>Ostatní konstrukce a práce, bourání</t>
  </si>
  <si>
    <t>79</t>
  </si>
  <si>
    <t>916131213</t>
  </si>
  <si>
    <t>Osazení silničního obrubníku betonového stojatého s boční opěrou do lože z betonu prostého</t>
  </si>
  <si>
    <t>-1180949044</t>
  </si>
  <si>
    <t>Osazení silničního obrubníku betonového se zřízením lože, s vyplněním a zatřením spár cementovou maltou stojatého s boční opěrou z betonu prostého, do lože z betonu prostého</t>
  </si>
  <si>
    <t>osazení vyvouraných bet. silničních obrubníků do lože z betonu C20/25n XF3</t>
  </si>
  <si>
    <t>"dle výk. výměr" 2,0</t>
  </si>
  <si>
    <t>80</t>
  </si>
  <si>
    <t>919735112</t>
  </si>
  <si>
    <t>Řezání stávajícího živičného krytu hl přes 50 do 100 mm</t>
  </si>
  <si>
    <t>1738932581</t>
  </si>
  <si>
    <t>Řezání stávajícího živičného krytu nebo podkladu hloubky přes 50 do 100 mm</t>
  </si>
  <si>
    <t>"dle výkazu výměr" 182,6</t>
  </si>
  <si>
    <t>81</t>
  </si>
  <si>
    <t>977151129</t>
  </si>
  <si>
    <t>Jádrové vrty diamantovými korunkami do stavebních materiálů D přes 300 do 350 mm</t>
  </si>
  <si>
    <t>-749219962</t>
  </si>
  <si>
    <t>Jádrové vrty diamantovými korunkami do stavebních materiálů (železobetonu, betonu, cihel, obkladů, dlažeb, kamene) průměru přes 300 do 350 mm</t>
  </si>
  <si>
    <t>pro napojení potrubí D 340/300 do stávající šachty</t>
  </si>
  <si>
    <t>"dle výk. výměr 1ks, dl. 0.2 m" 1*0,2</t>
  </si>
  <si>
    <t>82</t>
  </si>
  <si>
    <t>979024443</t>
  </si>
  <si>
    <t>Očištění vybouraných obrubníků a krajníků silničních</t>
  </si>
  <si>
    <t>-913503462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</si>
  <si>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</si>
  <si>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"vytrhaných obrubníků, dle výk. výměr" 2,0</t>
  </si>
  <si>
    <t>997</t>
  </si>
  <si>
    <t>Přesun sutě</t>
  </si>
  <si>
    <t>83</t>
  </si>
  <si>
    <t>997221551</t>
  </si>
  <si>
    <t>Vodorovná doprava suti ze sypkých materiálů do 1 km</t>
  </si>
  <si>
    <t>-1764881687</t>
  </si>
  <si>
    <t>Vodorovná doprava suti bez naložení, ale se složením a s hrubým urovnáním ze sypkých materiálů, na vzdálenost do 1 km</t>
  </si>
  <si>
    <t>"vybourané drcené kamenivo" 67,408</t>
  </si>
  <si>
    <t>84</t>
  </si>
  <si>
    <t>997221559</t>
  </si>
  <si>
    <t>Příplatek ZKD 1 km u vodorovné dopravy suti ze sypkých materiálů</t>
  </si>
  <si>
    <t>1238273922</t>
  </si>
  <si>
    <t>Vodorovná doprava suti bez naložení, ale se složením a s hrubým urovnáním Příplatek k ceně za každý další započatý 1 km přes 1 km</t>
  </si>
  <si>
    <t>"vybourané drcené kamenivo" 67,408*(11-1)</t>
  </si>
  <si>
    <t>85</t>
  </si>
  <si>
    <t>997221561</t>
  </si>
  <si>
    <t>Vodorovná doprava suti z kusových materiálů do 1 km</t>
  </si>
  <si>
    <t>-286042859</t>
  </si>
  <si>
    <t>Vodorovná doprava suti bez naložení, ale se složením a s hrubým urovnáním z kusových materiálů, na vzdálenost do 1 km</t>
  </si>
  <si>
    <t>"vybouraný asfalt" 32,296</t>
  </si>
  <si>
    <t>"vybourané šachty" 14,40</t>
  </si>
  <si>
    <t>"vybourané potrubí z betonu" 31,968</t>
  </si>
  <si>
    <t>"vybourané potrubí z kameniny" 9,998</t>
  </si>
  <si>
    <t>"vybourané potrubí z plastů" 0,530+1,092</t>
  </si>
  <si>
    <t>"suť z jádrových vrtů" 0,042</t>
  </si>
  <si>
    <t>86</t>
  </si>
  <si>
    <t>997221569</t>
  </si>
  <si>
    <t>Příplatek ZKD 1 km u vodorovné dopravy suti z kusových materiálů</t>
  </si>
  <si>
    <t>-113359735</t>
  </si>
  <si>
    <t>"vybouraný asfalt" 32,296*(11-1)</t>
  </si>
  <si>
    <t>"vybourané šachty" 14,40*(11-1)</t>
  </si>
  <si>
    <t>"vybourané potrubí z betonu" 31,968*(11-1)</t>
  </si>
  <si>
    <t>"vybourané potrubí z kameniny" 9,998*(11-1)</t>
  </si>
  <si>
    <t>"vybourané potrubí z plastů" (0,530+1,092)*(11-1)</t>
  </si>
  <si>
    <t>"suť z jádrových vrtů" 0,042*(11-1)</t>
  </si>
  <si>
    <t>87</t>
  </si>
  <si>
    <t>997221571</t>
  </si>
  <si>
    <t>Vodorovná doprava vybouraných hmot do 1 km</t>
  </si>
  <si>
    <t>1172465398</t>
  </si>
  <si>
    <t>Vodorovná doprava vybouraných hmot bez naložení, ale se složením a s hrubým urovnáním na vzdálenost do 1 km</t>
  </si>
  <si>
    <t>na deponii do 1 km</t>
  </si>
  <si>
    <t>"poklopy" 1,20</t>
  </si>
  <si>
    <t>88</t>
  </si>
  <si>
    <t>997221615</t>
  </si>
  <si>
    <t>Poplatek za uložení na skládce (skládkovné) stavebního odpadu betonového kód odpadu 17 01 01</t>
  </si>
  <si>
    <t>508906723</t>
  </si>
  <si>
    <t>Poplatek za uložení stavebního odpadu na skládce (skládkovné) z prostého betonu zatříděného do Katalogu odpadů pod kódem 17 01 01</t>
  </si>
  <si>
    <t>89</t>
  </si>
  <si>
    <t>997221625</t>
  </si>
  <si>
    <t>Poplatek za uložení na skládce (skládkovné) stavebního odpadu železobetonového kód odpadu 17 01 01</t>
  </si>
  <si>
    <t>79120597</t>
  </si>
  <si>
    <t>Poplatek za uložení stavebního odpadu na skládce (skládkovné) z armovaného betonu zatříděného do Katalogu odpadů pod kódem 17 01 01</t>
  </si>
  <si>
    <t>90</t>
  </si>
  <si>
    <t>997221645</t>
  </si>
  <si>
    <t>Poplatek za uložení na skládce (skládkovné) odpadu asfaltového bez dehtu kód odpadu 17 03 02</t>
  </si>
  <si>
    <t>986383617</t>
  </si>
  <si>
    <t>Poplatek za uložení stavebního odpadu na skládce (skládkovné) asfaltového bez obsahu dehtu zatříděného do Katalogu odpadů pod kódem 17 03 02</t>
  </si>
  <si>
    <t>91</t>
  </si>
  <si>
    <t>997221655</t>
  </si>
  <si>
    <t>1036053410</t>
  </si>
  <si>
    <t>92</t>
  </si>
  <si>
    <t>997013607</t>
  </si>
  <si>
    <t>Poplatek za uložení na skládce (skládkovné) stavebního odpadu keramického kód odpadu 17 01 03</t>
  </si>
  <si>
    <t>1096898201</t>
  </si>
  <si>
    <t>Poplatek za uložení stavebního odpadu na skládce (skládkovné) z tašek a keramických výrobků zatříděného do Katalogu odpadů pod kódem 17 01 03</t>
  </si>
  <si>
    <t>93</t>
  </si>
  <si>
    <t>997013813</t>
  </si>
  <si>
    <t>Poplatek za uložení na skládce (skládkovné) stavebního odpadu z plastických hmot kód odpadu 17 02 03</t>
  </si>
  <si>
    <t>-133471106</t>
  </si>
  <si>
    <t>Poplatek za uložení stavebního odpadu na skládce (skládkovné) z plastických hmot zatříděného do Katalogu odpadů pod kódem 17 02 03</t>
  </si>
  <si>
    <t>998</t>
  </si>
  <si>
    <t>Přesun hmot</t>
  </si>
  <si>
    <t>94</t>
  </si>
  <si>
    <t>998276101</t>
  </si>
  <si>
    <t>Přesun hmot pro trubní vedení z trub z plastických hmot otevřený výkop</t>
  </si>
  <si>
    <t>-384745524</t>
  </si>
  <si>
    <t>Přesun hmot pro trubní vedení hloubené z trub z plastických hmot nebo sklolaminátových pro vodovody, kanalizace, teplovody, produktovody v otevřeném výkopu dopravní vzdálenost do 15 m</t>
  </si>
  <si>
    <t>01b - Rekonstrukce kanalizace - neuznatelné náklady</t>
  </si>
  <si>
    <t>113106341</t>
  </si>
  <si>
    <t>Rozebrání dlažeb při překopech komunikací pro pěší z betonových dlaždic strojně pl do 15 m2</t>
  </si>
  <si>
    <t>-1304366053</t>
  </si>
  <si>
    <t>Rozebrání dlažeb a dílců při překopech inženýrských sítí s přemístěním hmot na skládku na vzdálenost do 3 m nebo s naložením na dopravní prostředek strojně plochy jednotlivě do 15 m2 komunikací pro pěší s ložem z kameniva nebo živice a s výplní spár z betonových nebo kameninových dlaždic, desek nebo tvarovek</t>
  </si>
  <si>
    <t>odstranění dlažby z chodníků v místech překopů</t>
  </si>
  <si>
    <t>"dle výk. výměr" 19,20</t>
  </si>
  <si>
    <t>113107413</t>
  </si>
  <si>
    <t>Odstranění podkladu z kameniva těženého tl přes 200 do 300 mm při překopech strojně pl do 15 m2</t>
  </si>
  <si>
    <t>-1925134013</t>
  </si>
  <si>
    <t>Odstranění podkladů nebo krytů při překopech inženýrských sítí s přemístěním hmot na skládku ve vzdálenosti do 3 m nebo s naložením na dopravní prostředek strojně plochy jednotlivě do 15 m2 z kameniva těženého, o tl. vrstvy přes 200 do 300 mm</t>
  </si>
  <si>
    <t>odstranění podkladu kce chodníků v místech překopů tl. 0.3 m</t>
  </si>
  <si>
    <t>"dle výk. výměr" 167,44-146,80</t>
  </si>
  <si>
    <t>"Vytrhání betonových obrubníků silničních stojatých dle výk. výměr" 19,70-2,0</t>
  </si>
  <si>
    <t>"uvažuje se 10 prac. dní po 8 hod" 10*8</t>
  </si>
  <si>
    <t>"potrubí plynovodu, dle výk. výměr" 8,40-5,0</t>
  </si>
  <si>
    <t>"potrubí vodovodu, dle výk. výměr" 8,0-4,0</t>
  </si>
  <si>
    <t>"dle výkazu výměr" 41,68-19,20</t>
  </si>
  <si>
    <t>"Pro kanalizaci dle výkazu výměr" (461,25-345,01)*0,5</t>
  </si>
  <si>
    <t>"dle výk. výměr 10.8 m, hl. 1.5 m, prům. š. 1.2 m" (10,8-6,0)*1,5*1,2</t>
  </si>
  <si>
    <t>"pažení rýh dle výk. výměr" 924,65-605,3</t>
  </si>
  <si>
    <t>"dle osazení" 924,65-605,3</t>
  </si>
  <si>
    <t>"zásyp dle výk. výměr" (395,76-297,57)*2</t>
  </si>
  <si>
    <t>"dle výk. výměr" 32,75-23,72</t>
  </si>
  <si>
    <t>"dle vodor. přemístění" (32,75-23,72)*(11-10)</t>
  </si>
  <si>
    <t>"dle výk. výměr" 32,74-23,72</t>
  </si>
  <si>
    <t>"dle vodor. přemístění" (32,74-23,72)*(11-10)</t>
  </si>
  <si>
    <t>"zásyp dle výk. výměr" 395,76-297,57</t>
  </si>
  <si>
    <t>"přebytečná zemina dle přepravy" (32,75+32,74-23,72-23,72)*1,8</t>
  </si>
  <si>
    <t>"zásyp dle výk. výměr" 281,94-211,78</t>
  </si>
  <si>
    <t>"dle výk. výměr" 113,82-85,79</t>
  </si>
  <si>
    <t>"dle obsypání potrubí vytěženou zeminou" 113,82-85,79</t>
  </si>
  <si>
    <t>"ohumusování v rovině tl.100 mm dle výk. výměr" 41,68-19,2</t>
  </si>
  <si>
    <t>"dle ohumusování v rovině dle výk. výměr" 41,68-19,2</t>
  </si>
  <si>
    <t>(41,68-19,2)*0,03</t>
  </si>
  <si>
    <t>"uvažuje se pro plochy ohumusování v rovině dle výk. výměr" 41,68-19,2</t>
  </si>
  <si>
    <t>"dle výk. výměr" 167,44-146,80+19,20</t>
  </si>
  <si>
    <t>(41,68-19,2)*10*10*0,001</t>
  </si>
  <si>
    <t>327313216</t>
  </si>
  <si>
    <t>Opěrné zdi a valy z betonu prostého tř. C 16/20</t>
  </si>
  <si>
    <t>1778401868</t>
  </si>
  <si>
    <t>Opěrné zdi a valy z betonu prostého bez zvláštních nároků na vliv prostředí tř. C 16/20</t>
  </si>
  <si>
    <t>"pro zřízení podezdívky, dle výk. výměr" 1,2</t>
  </si>
  <si>
    <t>327351211</t>
  </si>
  <si>
    <t>Bednění opěrných zdí a valů svislých i skloněných zřízení</t>
  </si>
  <si>
    <t>-493779019</t>
  </si>
  <si>
    <t>Bednění opěrných zdí a valů svislých i skloněných, výšky do 20 m zřízení</t>
  </si>
  <si>
    <t>"bednění podezdívky, dle výk. výměr" 10,0</t>
  </si>
  <si>
    <t>327351221</t>
  </si>
  <si>
    <t>Bednění opěrných zdí a valů svislých i skloněných odstranění</t>
  </si>
  <si>
    <t>1509560647</t>
  </si>
  <si>
    <t>Bednění opěrných zdí a valů svislých i skloněných, výšky do 20 m odstranění</t>
  </si>
  <si>
    <t>"dle zřízení" 10,0</t>
  </si>
  <si>
    <t>kamerová prohlídka dle délky potrubí DN 300</t>
  </si>
  <si>
    <t>"dle výk. výměr" 42,0-34,80</t>
  </si>
  <si>
    <t>"dle výk. výměr" 34,16-26,29</t>
  </si>
  <si>
    <t>"dle tabulky šachet" 1</t>
  </si>
  <si>
    <t>"VŠ, tl. 15 cm, dle výk. výměr" 167,44-146,80</t>
  </si>
  <si>
    <t>"ŠD 0/63, tl. 15 cm, dle výk. výměr" 167,44-146,80</t>
  </si>
  <si>
    <t>564861011</t>
  </si>
  <si>
    <t>Podklad ze štěrkodrtě ŠD plochy do 100 m2 tl 200 mm</t>
  </si>
  <si>
    <t>1106849568</t>
  </si>
  <si>
    <t>Podklad ze štěrkodrti ŠD s rozprostřením a zhutněním plochy jednotlivě do 100 m2, po zhutnění tl. 200 mm</t>
  </si>
  <si>
    <t>oprava překopů chodníku</t>
  </si>
  <si>
    <t>"ŠD 0/32, tl. 20 cm, dle výk. výměr" 19,20</t>
  </si>
  <si>
    <t>596811120</t>
  </si>
  <si>
    <t>Kladení betonové dlažby komunikací pro pěší do lože z kameniva velikosti do 0,09 m2 pl do 50 m2</t>
  </si>
  <si>
    <t>1855746981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</si>
  <si>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</si>
  <si>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"dlaždice 0.3x0.3 m, dle výk. výměr" 19,20</t>
  </si>
  <si>
    <t>včetně lože</t>
  </si>
  <si>
    <t>59248005</t>
  </si>
  <si>
    <t>dlažba chodníková betonová 300x300mm tl 50mm přírodní</t>
  </si>
  <si>
    <t>-818336050</t>
  </si>
  <si>
    <t>"dle kladení, přičteno ztratné 3%" 19,20</t>
  </si>
  <si>
    <t>19,2*1,03 'Přepočtené koeficientem množství</t>
  </si>
  <si>
    <t>810351811</t>
  </si>
  <si>
    <t>Bourání stávajícího potrubí z betonu DN do 200</t>
  </si>
  <si>
    <t>2140110315</t>
  </si>
  <si>
    <t>Bourání stávajícího potrubí z betonu v otevřeném výkopu DN do 200</t>
  </si>
  <si>
    <t>odstranění st. potrubí z betonu DN150</t>
  </si>
  <si>
    <t>"dle výk. výměr" 26,50</t>
  </si>
  <si>
    <t>odstranění st. potrubí z betonu DN200</t>
  </si>
  <si>
    <t>"dle výk. výměr" 9,0</t>
  </si>
  <si>
    <t>830311811</t>
  </si>
  <si>
    <t>Bourání stávajícího kameninového potrubí DN do 150</t>
  </si>
  <si>
    <t>865747058</t>
  </si>
  <si>
    <t>Bourání stávajícího potrubí z kameninových trub v otevřeném výkopu DN do 150</t>
  </si>
  <si>
    <t>odstranění st. potrubí z kameniny DN125</t>
  </si>
  <si>
    <t>"dle výk. výměr" 4,20</t>
  </si>
  <si>
    <t>871275811</t>
  </si>
  <si>
    <t>Bourání stávajícího potrubí z PVC nebo PP DN 150</t>
  </si>
  <si>
    <t>1266454400</t>
  </si>
  <si>
    <t>Bourání stávajícího potrubí z PVC nebo polypropylenu PP v otevřeném výkopu DN do 150</t>
  </si>
  <si>
    <t>odstranění st. potrubí z PVC DN150</t>
  </si>
  <si>
    <t>"dle výk. výměr" 5,0</t>
  </si>
  <si>
    <t>odstranění st. potrubí z PVC DN200</t>
  </si>
  <si>
    <t>"dle výk. výměr" 23,60</t>
  </si>
  <si>
    <t>871270310</t>
  </si>
  <si>
    <t>Montáž kanalizačního potrubí hladkého plnostěnného SN 10 z polypropylenu DN 125</t>
  </si>
  <si>
    <t>1617635479</t>
  </si>
  <si>
    <t>Montáž kanalizačního potrubí z polypropylenu PP hladkého plnostěnného SN 10 DN 125</t>
  </si>
  <si>
    <t>hladké potrubí z PP, DN125, SN 10</t>
  </si>
  <si>
    <t>"dle výk. výměr" 3,9</t>
  </si>
  <si>
    <t>28614202</t>
  </si>
  <si>
    <t>trubka kanalizační PP plnostěnná jednovrstvá DN 125x500mm SN10</t>
  </si>
  <si>
    <t>-418767371</t>
  </si>
  <si>
    <t>"dle montáže potrubí" 3,90</t>
  </si>
  <si>
    <t>3,9*1,015 'Přepočtené koeficientem množství</t>
  </si>
  <si>
    <t>871310320</t>
  </si>
  <si>
    <t>Montáž kanalizačního potrubí hladkého plnostěnného SN 12 z polypropylenu DN 150</t>
  </si>
  <si>
    <t>161318271</t>
  </si>
  <si>
    <t>Montáž kanalizačního potrubí z polypropylenu PP hladkého plnostěnného SN 12 DN 150</t>
  </si>
  <si>
    <t>hladké potrubí z PP, DN150, SN 12</t>
  </si>
  <si>
    <t>"dle výk. výměr" 28,10</t>
  </si>
  <si>
    <t>28614226</t>
  </si>
  <si>
    <t>trubka kanalizační PP plnostěnná jednovrstvá DN 160x6000mm SN12</t>
  </si>
  <si>
    <t>-540968820</t>
  </si>
  <si>
    <t>"dle montáže potrubí" 28,10</t>
  </si>
  <si>
    <t>28,1*1,015 'Přepočtené koeficientem množství</t>
  </si>
  <si>
    <t>871350320</t>
  </si>
  <si>
    <t>Montáž kanalizačního potrubí hladkého plnostěnného SN 12 z polypropylenu DN 200</t>
  </si>
  <si>
    <t>1046195346</t>
  </si>
  <si>
    <t>Montáž kanalizačního potrubí z polypropylenu PP hladkého plnostěnného SN 12 DN 200</t>
  </si>
  <si>
    <t>hladké potrubí z PP, DN200, SN 12</t>
  </si>
  <si>
    <t>"dle výk. výměr" 34,40</t>
  </si>
  <si>
    <t>28614227</t>
  </si>
  <si>
    <t>trubka kanalizační PP plnostěnná jednovrstvá DN 200x6000mm SN12</t>
  </si>
  <si>
    <t>-1782737089</t>
  </si>
  <si>
    <t>"dle montáže potrubí" 34,40</t>
  </si>
  <si>
    <t>34,4*1,015 'Přepočtené koeficientem množství</t>
  </si>
  <si>
    <t>"dle montáže potrubí" 42,0-34,80</t>
  </si>
  <si>
    <t>7,2*1,015 'Přepočtené koeficientem množství</t>
  </si>
  <si>
    <t>"bere se cca 3.0 m3/šachtu" 1*3,0</t>
  </si>
  <si>
    <t>"dle výk. výměr a  tab. šachet 2 ks" 2</t>
  </si>
  <si>
    <t>"dle tabulky šachet dno TBZ-Q.1 100/535, 3 ks" 1</t>
  </si>
  <si>
    <t>59224356_r2</t>
  </si>
  <si>
    <t>dno betonové šachty kanalizační jednolité 100x1067x60cm</t>
  </si>
  <si>
    <t>-374125232</t>
  </si>
  <si>
    <t>"dle tabulky šachet dno TBZ-Q.1 100/1067, 1 ks" 1</t>
  </si>
  <si>
    <t>"dle tabulky šachet, 25-21 ks" 25-21</t>
  </si>
  <si>
    <t>"dle tab. šachet" 11-9</t>
  </si>
  <si>
    <t>"dle bourání kan. šachet, dle výk. výměr, 1 ks" 1</t>
  </si>
  <si>
    <t>"dle výk. výměr 2-1 ks" 2-1</t>
  </si>
  <si>
    <t>"dle osazení, 1x s odvětráním" 1</t>
  </si>
  <si>
    <t>"poklopy revizních šachet dle výk. výměr" 11-10</t>
  </si>
  <si>
    <t>"dle výk. výměr" 19,70-2,0</t>
  </si>
  <si>
    <t>"dle výkazu výměr" 215,7-182,6</t>
  </si>
  <si>
    <t>962042321</t>
  </si>
  <si>
    <t>Bourání zdiva nadzákladového z betonu prostého přes 1 m3</t>
  </si>
  <si>
    <t>1214828799</t>
  </si>
  <si>
    <t>Bourání zdiva z betonu prostého nadzákladového objemu přes 1 m3</t>
  </si>
  <si>
    <t>"pro vybourání podezdívky, dle výk. výměr" 1,2</t>
  </si>
  <si>
    <t>977151126</t>
  </si>
  <si>
    <t>Jádrové vrty diamantovými korunkami do stavebních materiálů D přes 200 do 225 mm</t>
  </si>
  <si>
    <t>215471191</t>
  </si>
  <si>
    <t>Jádrové vrty diamantovými korunkami do stavebních materiálů (železobetonu, betonu, cihel, obkladů, dlažeb, kamene) průměru přes 200 do 225 mm</t>
  </si>
  <si>
    <t>pro napojení potrubí DN200 do stávající šachty</t>
  </si>
  <si>
    <t>"vytrhaných obrubníků, dle výk. výměr" 19,70-2,0</t>
  </si>
  <si>
    <t>"vybourané těžené kamenivo" 9,60</t>
  </si>
  <si>
    <t>"vybourané drcené kamenivo" 9,082</t>
  </si>
  <si>
    <t>"vybourané těžené kamenivo" 9,60*(11-1)</t>
  </si>
  <si>
    <t>"vybourané drcené kamenivo" 9,082*(11-1)</t>
  </si>
  <si>
    <t>"vybourané dlaždice" 4,896</t>
  </si>
  <si>
    <t>"vybouraný asfalt" 4,541</t>
  </si>
  <si>
    <t>"vybourané šachty" 1,80</t>
  </si>
  <si>
    <t>"vybourané potrubí z betonu" 6,39</t>
  </si>
  <si>
    <t>"vybourané potrubí z kameniny" 0,122</t>
  </si>
  <si>
    <t>"vybourané potrubí z plastů" 0,025+0,354</t>
  </si>
  <si>
    <t>"odstraněná podezdívka" 2,64</t>
  </si>
  <si>
    <t>"suť z jádrových vrtů" 0,017</t>
  </si>
  <si>
    <t>"vybourané dlaždice" 4,896*(11-1)</t>
  </si>
  <si>
    <t>"vybouraný asfalt" 4,541*(11-1)</t>
  </si>
  <si>
    <t>"vybourané šachty" 1,80*(11-1)</t>
  </si>
  <si>
    <t>"vybourané potrubí z betonu" 6,39*(11-1)</t>
  </si>
  <si>
    <t>"vybourané potrubí z kameniny" 0,122*(11-1)</t>
  </si>
  <si>
    <t>"vybourané potrubí z plastů" (0,025+0,354)*(11-1)</t>
  </si>
  <si>
    <t>"odstraněná podezdívka" 2,64*(11-1)</t>
  </si>
  <si>
    <t>"suť z jádrových vrtů" 0,017*(11-1)</t>
  </si>
  <si>
    <t>"poklopy" 0,15</t>
  </si>
  <si>
    <t>"vybourané těžené kamenivo" 9,6</t>
  </si>
  <si>
    <t>02a - Rekonstrukce vodovodních řadů- uznatelné náklady</t>
  </si>
  <si>
    <t>-1301383421</t>
  </si>
  <si>
    <t>odstranění kce vozovky v místech překopů</t>
  </si>
  <si>
    <t>odstranění vrstvy kameniva v tl. 30 cm - místní komunikace</t>
  </si>
  <si>
    <t>"dle výk. výměr" 208,98</t>
  </si>
  <si>
    <t>1065843157</t>
  </si>
  <si>
    <t>odstranění krytů živičných v tl. 10 cm - místní komunikace</t>
  </si>
  <si>
    <t>414461956</t>
  </si>
  <si>
    <t xml:space="preserve">pro přečerpávání spodní vody </t>
  </si>
  <si>
    <t>-1323010884</t>
  </si>
  <si>
    <t>"potrubí plynovodu, dle výk. výměr" 7,60</t>
  </si>
  <si>
    <t>119001412</t>
  </si>
  <si>
    <t>Dočasné zajištění potrubí betonového, ŽB nebo kameninového DN přes 200 do 500 mm</t>
  </si>
  <si>
    <t>-1547404215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</si>
  <si>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</si>
  <si>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"potrubí kanalizace BT DN 300, dle výk. výměr" 4,4</t>
  </si>
  <si>
    <t>"potrubí kanalizace BT DN 400, dle výk. výměr" 1,1</t>
  </si>
  <si>
    <t>-1337199817</t>
  </si>
  <si>
    <t>"Pro vodovodní řady dle výkazu výměr" 267,55*0,5</t>
  </si>
  <si>
    <t>1451582274</t>
  </si>
  <si>
    <t>133254101</t>
  </si>
  <si>
    <t>Hloubení šachet zapažených v hornině třídy těžitelnosti I skupiny 3 objem do 20 m3</t>
  </si>
  <si>
    <t>-1427672902</t>
  </si>
  <si>
    <t>Hloubení zapažených šachet strojně v hornině třídy těžitelnosti I skupiny 3 do 20 m3</t>
  </si>
  <si>
    <t>133354101</t>
  </si>
  <si>
    <t>Hloubení šachet zapažených v hornině třídy těžitelnosti II skupiny 4 objem do 20 m3</t>
  </si>
  <si>
    <t>113136209</t>
  </si>
  <si>
    <t>Hloubení zapažených šachet strojně v hornině třídy těžitelnosti II skupiny 4 do 20 m3</t>
  </si>
  <si>
    <t>648664767</t>
  </si>
  <si>
    <t>ztížená vykopávka - křížení - kabely NN</t>
  </si>
  <si>
    <t>"dle výk. výměr 9.80 m, hl. 1.5 m, š. 0.8 m" 9,80*1,5*0,8</t>
  </si>
  <si>
    <t>151101102</t>
  </si>
  <si>
    <t>Zřízení příložného pažení a rozepření stěn rýh hl přes 2 do 4 m</t>
  </si>
  <si>
    <t>-1605470841</t>
  </si>
  <si>
    <t>Zřízení pažení a rozepření stěn rýh pro podzemní vedení příložné pro jakoukoliv mezerovitost, hloubky přes 2 do 4 m</t>
  </si>
  <si>
    <t>151101112</t>
  </si>
  <si>
    <t>Odstranění příložného pažení a rozepření stěn rýh hl přes 2 do 4 m</t>
  </si>
  <si>
    <t>2014808618</t>
  </si>
  <si>
    <t>Odstranění pažení a rozepření stěn rýh pro podzemní vedení s uložením materiálu na vzdálenost do 3 m od kraje výkopu příložné, hloubky přes 2 do 4 m</t>
  </si>
  <si>
    <t>64116741</t>
  </si>
  <si>
    <t>"pažení rýh dle výk. výměr" 478,03</t>
  </si>
  <si>
    <t>-924838447</t>
  </si>
  <si>
    <t>"dle osazení" 478,03</t>
  </si>
  <si>
    <t>-1005381468</t>
  </si>
  <si>
    <t>"zásypy dle výk. výměr" 281,99*2</t>
  </si>
  <si>
    <t>-103338968</t>
  </si>
  <si>
    <t>"dle výk. výměr" 3,23</t>
  </si>
  <si>
    <t>637456801</t>
  </si>
  <si>
    <t>"dle vodr. přemístění" 3,23*(11-10)</t>
  </si>
  <si>
    <t>-2009890318</t>
  </si>
  <si>
    <t>"zásypy dle výk. výměr" 281,99</t>
  </si>
  <si>
    <t>-1122214322</t>
  </si>
  <si>
    <t>"přebytečná zemina dle přepravy" 3,23*1,8</t>
  </si>
  <si>
    <t>-1229880877</t>
  </si>
  <si>
    <t>1836998666</t>
  </si>
  <si>
    <t>obsyp potrubí vodovodních řadů vytěženou zeminou</t>
  </si>
  <si>
    <t>"dle výk. výměr" 78,92</t>
  </si>
  <si>
    <t>1305054876</t>
  </si>
  <si>
    <t>"dle obsypání vytěženou zeminou" 78,92</t>
  </si>
  <si>
    <t>1042219719</t>
  </si>
  <si>
    <t>382122121</t>
  </si>
  <si>
    <t>Montáž dna ŽB prefabrikovaných pravoúhlých nádrží včetně těsnění výšky přes 1 do 3 m hmotnosti do 22 t délky do 3 m</t>
  </si>
  <si>
    <t>785579367</t>
  </si>
  <si>
    <t>Montáž dílců prefabrikovaných pravoúhlých nádrží ze železobetonu šířky do 3 m dna včetně těsnění výšky přes 1 do 3 m hmotnosti do 22 t, délky do 3 m</t>
  </si>
  <si>
    <t xml:space="preserve">uvažuje se pro armaturní šachtu </t>
  </si>
  <si>
    <t xml:space="preserve">"dle výk. výměr" 1 </t>
  </si>
  <si>
    <t>včetně požadovaných prostupů pro potrubí vodovodu</t>
  </si>
  <si>
    <t>59226196</t>
  </si>
  <si>
    <t>dno pravoúhlé nádrže vysoké 2400x1400x1930 stěna tl 140mm užitný objem 6,48m3</t>
  </si>
  <si>
    <t>1281125649</t>
  </si>
  <si>
    <t xml:space="preserve">"dle montáže" 1 </t>
  </si>
  <si>
    <t>382122311</t>
  </si>
  <si>
    <t>Montáž zákrytové desky ŽB prefabrikovaných pravoúhlých nádrží délky do 3 m</t>
  </si>
  <si>
    <t>636639241</t>
  </si>
  <si>
    <t>Montáž dílců prefabrikovaných pravoúhlých nádrží ze železobetonu šířky do 3 m zákrytové desky, délky do 3 m</t>
  </si>
  <si>
    <t>59226241</t>
  </si>
  <si>
    <t>deska zákrytová pravoúhlé nádrže vysoké se stěnou tl 140mm 2400x1400x250mm otvor 1x d 600mm</t>
  </si>
  <si>
    <t>-1057356011</t>
  </si>
  <si>
    <t>-1516010730</t>
  </si>
  <si>
    <t>-1603067154</t>
  </si>
  <si>
    <t>452351111</t>
  </si>
  <si>
    <t>Bednění podkladních desek nebo sedlového lože pod potrubí, stoky a drobné objekty otevřený výkop zřízení</t>
  </si>
  <si>
    <t>1812783690</t>
  </si>
  <si>
    <t>Bednění podkladních a zajišťovacích konstrukcí v otevřeném výkopu desek nebo sedlových loží pod potrubí, stoky a drobné objekty zřízení</t>
  </si>
  <si>
    <t>podkladní desky pod AŠ1</t>
  </si>
  <si>
    <t>452351112</t>
  </si>
  <si>
    <t>Bednění podkladních desek nebo sedlového lože pod potrubí, stoky a drobné objekty otevřený výkop odstranění</t>
  </si>
  <si>
    <t>-274744189</t>
  </si>
  <si>
    <t>Bednění podkladních a zajišťovacích konstrukcí v otevřeném výkopu desek nebo sedlových loží pod potrubí, stoky a drobné objekty odstranění</t>
  </si>
  <si>
    <t>452368211</t>
  </si>
  <si>
    <t>Výztuž podkladních desek nebo bloků nebo pražců otevřený výkop ze svařovaných sítí Kari</t>
  </si>
  <si>
    <t>2008368682</t>
  </si>
  <si>
    <t>Výztuž podkladních desek, bloků nebo pražců v otevřeném výkopu ze svařovaných sítí typu Kari</t>
  </si>
  <si>
    <t>"bere se 7.9 kg/m2, dle výk. výměr" 5,9*7,9*0,001</t>
  </si>
  <si>
    <t>-1844599096</t>
  </si>
  <si>
    <t>"VŠ, tl. 15 cm, dle výk. výměr" 208,98</t>
  </si>
  <si>
    <t>-1703486663</t>
  </si>
  <si>
    <t>"ŠD 0/63, tl. 15 cm, dle výk. výměr" 208,98</t>
  </si>
  <si>
    <t>871251811</t>
  </si>
  <si>
    <t>Bourání stávajícího potrubí z polyetylenu D přes 50 do 90 mm</t>
  </si>
  <si>
    <t>-1570889294</t>
  </si>
  <si>
    <t>Bourání stávajícího potrubí z polyetylenu v otevřeném výkopu D přes 50 do 90 mm</t>
  </si>
  <si>
    <t>odstranění st. potrubí z PE DN80</t>
  </si>
  <si>
    <t>"dle výk. výměr" 222,70</t>
  </si>
  <si>
    <t>871291811</t>
  </si>
  <si>
    <t>Bourání stávajícího potrubí z polyetylenu D přes 90 do 140 mm</t>
  </si>
  <si>
    <t>1832279987</t>
  </si>
  <si>
    <t>Bourání stávajícího potrubí z polyetylenu v otevřeném výkopu D přes 90 do 140 mm</t>
  </si>
  <si>
    <t>odstranění st. potrubí z PE DN100</t>
  </si>
  <si>
    <t>"dle výk. výměr" 35,50</t>
  </si>
  <si>
    <t>871241211</t>
  </si>
  <si>
    <t>Montáž potrubí z PE100 RC SDR 11 otevřený výkop svařovaných elektrotvarovkou d 90 x 8,2 mm</t>
  </si>
  <si>
    <t>585325620</t>
  </si>
  <si>
    <t>Montáž vodovodního potrubí z polyetylenu PE100 RC v otevřeném výkopu svařovaných elektrotvarovkou SDR 11/PN16 d 90 x 8,2 mm</t>
  </si>
  <si>
    <t>"potrubí vodovodních, dle dle výk. výměr" 222,70+1,0</t>
  </si>
  <si>
    <t>včetně úpravy st. potrubí v místech napojení</t>
  </si>
  <si>
    <t>28613556</t>
  </si>
  <si>
    <t>potrubí vodovodní dvouvrstvé PE100 RC SDR11 90x8,2mm</t>
  </si>
  <si>
    <t>-969610254</t>
  </si>
  <si>
    <t>"dle montáže" 222,70+1,0</t>
  </si>
  <si>
    <t>223,7*1,015 'Přepočtené koeficientem množství</t>
  </si>
  <si>
    <t>871251211</t>
  </si>
  <si>
    <t>Montáž potrubí z PE100 RC SDR 11 otevřený výkop svařovaných elektrotvarovkou d 110 x 10,0 mm</t>
  </si>
  <si>
    <t>-1714898679</t>
  </si>
  <si>
    <t>Montáž vodovodního potrubí z polyetylenu PE100 RC v otevřeném výkopu svařovaných elektrotvarovkou SDR 11/PN16 d 110 x 10,0 mm</t>
  </si>
  <si>
    <t>"potrubí vodovodních, dle dle výk. výměr" 35,50</t>
  </si>
  <si>
    <t>28613550</t>
  </si>
  <si>
    <t>potrubí vodovodní dvouvrstvé PE100 RC SDR11 110x10mm</t>
  </si>
  <si>
    <t>-1977340450</t>
  </si>
  <si>
    <t>"dle montáže" 35,50</t>
  </si>
  <si>
    <t>35,5*1,015 'Přepočtené koeficientem množství</t>
  </si>
  <si>
    <t>857241131</t>
  </si>
  <si>
    <t>Montáž litinových tvarovek jednoosých hrdlových otevřený výkop s integrovaným těsněním DN 80</t>
  </si>
  <si>
    <t>-896308453</t>
  </si>
  <si>
    <t>Montáž litinových tvarovek na potrubí litinovém tlakovém jednoosých na potrubí z trub hrdlových v otevřeném výkopu, kanálu nebo v šachtě s integrovaným těsněním DN 80</t>
  </si>
  <si>
    <t>43009009016</t>
  </si>
  <si>
    <t>872623230</t>
  </si>
  <si>
    <t>857261131</t>
  </si>
  <si>
    <t>Montáž litinových tvarovek jednoosých hrdlových otevřený výkop s integrovaným těsněním DN 100</t>
  </si>
  <si>
    <t>-1619400667</t>
  </si>
  <si>
    <t>Montáž litinových tvarovek na potrubí litinovém tlakovém jednoosých na potrubí z trub hrdlových v otevřeném výkopu, kanálu nebo v šachtě s integrovaným těsněním DN 100</t>
  </si>
  <si>
    <t>43011011016</t>
  </si>
  <si>
    <t>1706249028</t>
  </si>
  <si>
    <t>857242122</t>
  </si>
  <si>
    <t>Montáž litinových tvarovek jednoosých přírubových otevřený výkop DN 80</t>
  </si>
  <si>
    <t>-1535732946</t>
  </si>
  <si>
    <t>Montáž litinových tvarovek na potrubí litinovém tlakovém jednoosých na potrubí z trub přírubových v otevřeném výkopu, kanálu nebo v šachtě DN 80</t>
  </si>
  <si>
    <t>505008020016</t>
  </si>
  <si>
    <t>482623423</t>
  </si>
  <si>
    <t>"dle montáže přírubové koleno s patkou dlouhé" 1</t>
  </si>
  <si>
    <t>853008000016</t>
  </si>
  <si>
    <t>-1945554080</t>
  </si>
  <si>
    <t>"dle montáže oblouk přírubový 90°" 1</t>
  </si>
  <si>
    <t>40008009016</t>
  </si>
  <si>
    <t>769889062</t>
  </si>
  <si>
    <t>857244122</t>
  </si>
  <si>
    <t>Montáž litinových tvarovek odbočných přírubových otevřený výkop DN 80</t>
  </si>
  <si>
    <t>575400470</t>
  </si>
  <si>
    <t>Montáž litinových tvarovek na potrubí litinovém tlakovém odbočných na potrubí z trub přírubových v otevřeném výkopu, kanálu nebo v šachtě DN 80</t>
  </si>
  <si>
    <t>"MMA kus, De90/DN80, dle výk. výměr a klad. schema" 1</t>
  </si>
  <si>
    <t>852509008016</t>
  </si>
  <si>
    <t>-2011846262</t>
  </si>
  <si>
    <t>"MMA kus, De90/DN80, dle montáže" 1</t>
  </si>
  <si>
    <t>877241101</t>
  </si>
  <si>
    <t>Montáž elektrospojek na vodovodním potrubí z PE trub d 90</t>
  </si>
  <si>
    <t>1714628249</t>
  </si>
  <si>
    <t>Montáž tvarovek na vodovodním plastovém potrubí z polyetylenu PE 100 elektrotvarovek SDR 11/PN16 spojek, oblouků nebo redukcí d 90</t>
  </si>
  <si>
    <t>"spojka MB 90, dle výk. výměr" 3</t>
  </si>
  <si>
    <t>28615974</t>
  </si>
  <si>
    <t>elektrospojka SDR11 PE 100 PN16 D 90mm</t>
  </si>
  <si>
    <t>-2036192427</t>
  </si>
  <si>
    <t>"dle montáže" 3</t>
  </si>
  <si>
    <t>891241112</t>
  </si>
  <si>
    <t>Montáž vodovodních šoupátek otevřený výkop DN 80</t>
  </si>
  <si>
    <t>-1958995748</t>
  </si>
  <si>
    <t>Montáž vodovodních armatur na potrubí šoupátek nebo klapek uzavíracích v otevřeném výkopu nebo v šachtách s osazením zemní soupravy (bez poklopů) DN 80</t>
  </si>
  <si>
    <t>"šoupě DN80, dle výk. výměr a klad. schéma" 1+2</t>
  </si>
  <si>
    <t>400208000016</t>
  </si>
  <si>
    <t>-112248232</t>
  </si>
  <si>
    <t>404108009016</t>
  </si>
  <si>
    <t>1149633793</t>
  </si>
  <si>
    <t>950205010003</t>
  </si>
  <si>
    <t>-121054946</t>
  </si>
  <si>
    <t>"pro šoupata DN80, dle výk. výměr a klad. schéma" 1</t>
  </si>
  <si>
    <t>780008000000</t>
  </si>
  <si>
    <t>1001311640</t>
  </si>
  <si>
    <t>"pro šoupata DN80, dle výk. výměr a klad. schéma" 2</t>
  </si>
  <si>
    <t>891261112</t>
  </si>
  <si>
    <t>Montáž vodovodních šoupátek otevřený výkop DN 100</t>
  </si>
  <si>
    <t>1155801816</t>
  </si>
  <si>
    <t>Montáž vodovodních armatur na potrubí šoupátek nebo klapek uzavíracích v otevřeném výkopu nebo v šachtách s osazením zemní soupravy (bez poklopů) DN 100</t>
  </si>
  <si>
    <t>"šoupě DN100, dle výk. výměr a klad. schéma" 1</t>
  </si>
  <si>
    <t>404110011016</t>
  </si>
  <si>
    <t>1892152162</t>
  </si>
  <si>
    <t>891247111</t>
  </si>
  <si>
    <t>Montáž hydrantů podzemních DN 80</t>
  </si>
  <si>
    <t>-969896410</t>
  </si>
  <si>
    <t>Montáž vodovodních armatur na potrubí hydrantů podzemních (bez osazení poklopů) DN 80</t>
  </si>
  <si>
    <t xml:space="preserve">"hydrant dle výk. výměr a klad. schema" 1 </t>
  </si>
  <si>
    <t>K24008012516</t>
  </si>
  <si>
    <t>227248686</t>
  </si>
  <si>
    <t>"dle montáže nových hydrantů" 1</t>
  </si>
  <si>
    <t>892241111</t>
  </si>
  <si>
    <t>Tlaková zkouška vodou potrubí DN do 80</t>
  </si>
  <si>
    <t>-297129857</t>
  </si>
  <si>
    <t>Tlakové zkoušky vodou na potrubí DN do 80</t>
  </si>
  <si>
    <t>"pro vodovodní řad, De 90, dle výk. výměr" 222,7</t>
  </si>
  <si>
    <t>892271111</t>
  </si>
  <si>
    <t>Tlaková zkouška vodou potrubí DN 100 nebo 125</t>
  </si>
  <si>
    <t>-248919507</t>
  </si>
  <si>
    <t>Tlakové zkoušky vodou na potrubí DN 100 nebo 125</t>
  </si>
  <si>
    <t>"pro vodovodní řad, De 110, dle výk. výměr" 35,50</t>
  </si>
  <si>
    <t>892273122</t>
  </si>
  <si>
    <t>Proplach a dezinfekce vodovodního potrubí DN od 80 do 125</t>
  </si>
  <si>
    <t>1213089359</t>
  </si>
  <si>
    <t>"pro vodovodní řad, De 90, dle výk. výměr" 222,7+35,50</t>
  </si>
  <si>
    <t>-1948764494</t>
  </si>
  <si>
    <t>"dle bourání AŠ, dle výk. výměr 1 ks" 1</t>
  </si>
  <si>
    <t>164828820</t>
  </si>
  <si>
    <t>"poklop pro novou AŠ dle výk. výměr" 1</t>
  </si>
  <si>
    <t>-1169653759</t>
  </si>
  <si>
    <t>899401112</t>
  </si>
  <si>
    <t>Osazení poklopů uličních litinových šoupátkových</t>
  </si>
  <si>
    <t>-1451245018</t>
  </si>
  <si>
    <t>Osazení poklopů uličních s pevným rámem litinových šoupátkových</t>
  </si>
  <si>
    <t>"pro šoupata, dle výk. výměr a klad. schéma" 2</t>
  </si>
  <si>
    <t>422913520</t>
  </si>
  <si>
    <t>poklop litinový šoupátkový pro zemní soupravy osazení do terénu a do vozovky</t>
  </si>
  <si>
    <t>-1861131453</t>
  </si>
  <si>
    <t>"dle osazení" 2</t>
  </si>
  <si>
    <t>00040504</t>
  </si>
  <si>
    <t>Betonová deska pod poklop - šoupátková</t>
  </si>
  <si>
    <t>-1575510184</t>
  </si>
  <si>
    <t>899401113</t>
  </si>
  <si>
    <t>Osazení poklopů uličních litinových hydrantových</t>
  </si>
  <si>
    <t>-1527547420</t>
  </si>
  <si>
    <t>Osazení poklopů uličních s pevným rámem litinových hydrantových</t>
  </si>
  <si>
    <t>"pro nové hydranty, dle klad. schéma a výk. výměr" 1</t>
  </si>
  <si>
    <t>42291452</t>
  </si>
  <si>
    <t>poklop litinový hydrantový DN 80</t>
  </si>
  <si>
    <t>-155189734</t>
  </si>
  <si>
    <t>000452200</t>
  </si>
  <si>
    <t>Betonová deska pod poklop - hydrantová</t>
  </si>
  <si>
    <t>-1063261958</t>
  </si>
  <si>
    <t>899712111</t>
  </si>
  <si>
    <t>Orientační tabulky na zdivu</t>
  </si>
  <si>
    <t>-2051486987</t>
  </si>
  <si>
    <t>Orientační tabulky na vodovodních a kanalizačních řadech na zdivu</t>
  </si>
  <si>
    <t>pro označení hydrantů a šoupat, montáž na zdivo nebo oplocení</t>
  </si>
  <si>
    <t>"dle výk. výměr" 3</t>
  </si>
  <si>
    <t>899721111</t>
  </si>
  <si>
    <t>Signalizační vodič DN do 150 mm na potrubí</t>
  </si>
  <si>
    <t>705507658</t>
  </si>
  <si>
    <t>Signalizační vodič na potrubí DN do 150 mm</t>
  </si>
  <si>
    <t>"pro vodovodní řady dle výk. výměr" 258,2</t>
  </si>
  <si>
    <t>"přičte se vyvedení do krycích hrnců, 2 ks" 2*1,5</t>
  </si>
  <si>
    <t>dle požadavku správce vodič CY 6 mm2</t>
  </si>
  <si>
    <t>899722113</t>
  </si>
  <si>
    <t>Krytí potrubí z plastů výstražnou fólií z PVC přes 25 do 34cm</t>
  </si>
  <si>
    <t>-1359424892</t>
  </si>
  <si>
    <t>Krytí potrubí z plastů výstražnou fólií z PVC šířky přes 25 do 34 cm</t>
  </si>
  <si>
    <t>"pro vodovodní řady, De 90" 258,20</t>
  </si>
  <si>
    <t>výstražná fólie šířky 34 cm</t>
  </si>
  <si>
    <t>-1083304819</t>
  </si>
  <si>
    <t>"řezání AB krytu, dle výk. výměr" 285,20</t>
  </si>
  <si>
    <t>961031511</t>
  </si>
  <si>
    <t>Bourání základového zdiva z tvárnic ztraceného bednění včetně výztuže a výplně z betonu třídy C8/10, C12/15, C16/20, C20/25</t>
  </si>
  <si>
    <t>-277584855</t>
  </si>
  <si>
    <t>Bourání zdiva základového z tvárnic ztraceného bednění včetně výztuže a výplně z betonu, třídy C8/10, C12/15, C16/20, C20/25</t>
  </si>
  <si>
    <t>bourání zdiva armaturní šachty</t>
  </si>
  <si>
    <t>"kubatura" (2,45+2,05-0,5)*2*0,25*(2,6-0,5)</t>
  </si>
  <si>
    <t>963051113</t>
  </si>
  <si>
    <t>Bourání ŽB stropů deskových tl přes 80 mm</t>
  </si>
  <si>
    <t>-602472946</t>
  </si>
  <si>
    <t>Bourání železobetonových stropů deskových, tl. přes 80 mm</t>
  </si>
  <si>
    <t>bourání stropu armaturní šachty</t>
  </si>
  <si>
    <t>"kubatura" 2,45*2,05*0,25</t>
  </si>
  <si>
    <t>965042141</t>
  </si>
  <si>
    <t>Bourání podkladů pod dlažby nebo mazanin betonových nebo z litého asfaltu tl do 100 mm pl přes 4 m2</t>
  </si>
  <si>
    <t>-2107811903</t>
  </si>
  <si>
    <t>Bourání mazanin betonových nebo z litého asfaltu tl. do 100 mm, plochy přes 4 m2</t>
  </si>
  <si>
    <t>bourání podlahy armaturní šachty</t>
  </si>
  <si>
    <t>965049112</t>
  </si>
  <si>
    <t>Příplatek k bourání betonových mazanin za bourání mazanin se svařovanou sítí tl přes 100 mm</t>
  </si>
  <si>
    <t>-1113823653</t>
  </si>
  <si>
    <t>Bourání mazanin Příplatek k cenám za bourání mazanin betonových se svařovanou sítí, tl. přes 100 mm</t>
  </si>
  <si>
    <t>"dle bourání podlahy" 1,256</t>
  </si>
  <si>
    <t>179942443</t>
  </si>
  <si>
    <t>"vybourané kamenivo" 91,951</t>
  </si>
  <si>
    <t>-1224649157</t>
  </si>
  <si>
    <t>"vybourané drcené kamenivo" 91,951*(11-1)</t>
  </si>
  <si>
    <t>-853403780</t>
  </si>
  <si>
    <t>"vybouraný asfalt" 45,976</t>
  </si>
  <si>
    <t>"vybouraná AŠ" 9,87+3,014+2,763+0,036</t>
  </si>
  <si>
    <t>998989341</t>
  </si>
  <si>
    <t>"vybouraný asfalt" 45,976*(11-1)</t>
  </si>
  <si>
    <t>"vybouraná AŠ" (9,87+3,014+2,763+0,036)*(11-1)</t>
  </si>
  <si>
    <t>1574448418</t>
  </si>
  <si>
    <t>odvoz na deponii stavebníka do 1 km</t>
  </si>
  <si>
    <t>"odstraněný poklop" 0,15</t>
  </si>
  <si>
    <t>"vybourané PE potrubí" 0,557+0,195</t>
  </si>
  <si>
    <t>997221579</t>
  </si>
  <si>
    <t>Příplatek ZKD 1 km u vodorovné dopravy vybouraných hmot</t>
  </si>
  <si>
    <t>-39629305</t>
  </si>
  <si>
    <t>Vodorovná doprava vybouraných hmot bez naložení, ale se složením a s hrubým urovnáním na vzdálenost Příplatek k ceně za každý další započatý 1 km přes 1 km</t>
  </si>
  <si>
    <t>"vybourané PE potrubí" (0,557+0,195)*(11-1)</t>
  </si>
  <si>
    <t>-1863608547</t>
  </si>
  <si>
    <t>-232950469</t>
  </si>
  <si>
    <t>926007292</t>
  </si>
  <si>
    <t>1312262602</t>
  </si>
  <si>
    <t>02b - Rekonstrukce vodovodních řadů- neuznatelné náklady</t>
  </si>
  <si>
    <t>208933054</t>
  </si>
  <si>
    <t>"dle výk. výměr" 13,20</t>
  </si>
  <si>
    <t>"dle výk. výměr" 213,22-208,98</t>
  </si>
  <si>
    <t>-274533320</t>
  </si>
  <si>
    <t>odstranění kce chodníků v místech překopů</t>
  </si>
  <si>
    <t>odstranění vrstvy kameniva v tl. 30 cm - chodník</t>
  </si>
  <si>
    <t>-330688494</t>
  </si>
  <si>
    <t>"Vytrhání betonových obrubníků silničních stojatých dle výk. výměr" 8,0</t>
  </si>
  <si>
    <t>"uvažuje se 5 prac. dní po 8 hod" 5*8</t>
  </si>
  <si>
    <t>"potrubí plynovodu, dle výk. výměr" 8,40-7,60</t>
  </si>
  <si>
    <t>"potrubí kanalizace BT DN 300, dle výk. výměr" 5,2-4,4</t>
  </si>
  <si>
    <t>-1302777004</t>
  </si>
  <si>
    <t>"dle výkazu výměr" 1,68</t>
  </si>
  <si>
    <t>"Pro vodovodní řady dle výkazu výměr" (294,47-267,55)*0,5</t>
  </si>
  <si>
    <t>"dle výk. výměr 10.6-9,8 m, hl. 1.5 m, š. 0.8 m" (10,60-9,80)*1,5*0,8</t>
  </si>
  <si>
    <t>"pažení rýh dle výk. výměr" 547,79-478,03</t>
  </si>
  <si>
    <t>"dle osazení" 547,79-478,03</t>
  </si>
  <si>
    <t>"zásypy dle výk. výměr" (307,09-281,99)*2</t>
  </si>
  <si>
    <t>"dle výk. výměr" 5,05-3,23</t>
  </si>
  <si>
    <t>"dle vodr. přemístění" 1,82*(11-10)</t>
  </si>
  <si>
    <t>"zásypy dle výk. výměr" 307,09-281,99</t>
  </si>
  <si>
    <t>"přebytečná zemina dle přepravy" 1,82*1,8</t>
  </si>
  <si>
    <t>"dle výk. výměr" 202,98-185,40</t>
  </si>
  <si>
    <t>"dle výk. výměr" 86,44-78,92</t>
  </si>
  <si>
    <t>"dle obsypání vytěženou zeminou" 7,52</t>
  </si>
  <si>
    <t>-1760651808</t>
  </si>
  <si>
    <t>"ohumusování v rovině tl.100 mm dle výk. výměr" 1,68</t>
  </si>
  <si>
    <t>-1548603081</t>
  </si>
  <si>
    <t>"dle ohumusování v rovině dle výk. výměr" 1,68</t>
  </si>
  <si>
    <t>1647484388</t>
  </si>
  <si>
    <t>1,68*0,03</t>
  </si>
  <si>
    <t>-482455639</t>
  </si>
  <si>
    <t>"uvažuje se pro plochy ohumusování v rovině dle výk. výměr" 1,68</t>
  </si>
  <si>
    <t>"dle výk. výměr" 213,22-208,98+13,2</t>
  </si>
  <si>
    <t>1715339262</t>
  </si>
  <si>
    <t>1,68*10*10*0,001</t>
  </si>
  <si>
    <t>"lože pod potrubí dle výk. výměr" 27,51-25,07</t>
  </si>
  <si>
    <t>"VŠ, tl. 15 cm, dle výk. výměr" 213,22-208,98</t>
  </si>
  <si>
    <t>"ŠD 0/63, tl. 15 cm, dle výk. výměr" 213,22-208,98</t>
  </si>
  <si>
    <t>663528118</t>
  </si>
  <si>
    <t>"ŠD 0/32, tl. 20 cm, dle výk. výměr" 13,20</t>
  </si>
  <si>
    <t>1830965553</t>
  </si>
  <si>
    <t>"dlaždice 0.3x0.3 m, dle výk. výměr" 13,20</t>
  </si>
  <si>
    <t>576241959</t>
  </si>
  <si>
    <t>"dle kladení, přičteno ztratné 3%" 13,20</t>
  </si>
  <si>
    <t>13,2*1,03 'Přepočtené koeficientem množství</t>
  </si>
  <si>
    <t>871211811</t>
  </si>
  <si>
    <t>Bourání stávajícího potrubí z polyetylenu D do 50 mm</t>
  </si>
  <si>
    <t>1220939846</t>
  </si>
  <si>
    <t>Bourání stávajícího potrubí z polyetylenu v otevřeném výkopu D do 50 mm</t>
  </si>
  <si>
    <t>odstranění st. potrubí z PE DN32</t>
  </si>
  <si>
    <t>"dle výk. výměr" 12,70</t>
  </si>
  <si>
    <t>871171141</t>
  </si>
  <si>
    <t>Montáž potrubí z PE100 RC SDR 11 otevřený výkop svařovaných na tupo d 40 x 3,7 mm</t>
  </si>
  <si>
    <t>1860757158</t>
  </si>
  <si>
    <t>Montáž vodovodního potrubí z polyetylenu PE100 RC v otevřeném výkopu svařovaných na tupo SDR 11/PN16 d 40 x 3,7 mm</t>
  </si>
  <si>
    <t>"potrubí vodovodních přípojek, dle dle výk. výměr" 27,70</t>
  </si>
  <si>
    <t>28613501</t>
  </si>
  <si>
    <t>potrubí vodovodní dvouvrstvé PE100 RC SDR11 40x3,7mm</t>
  </si>
  <si>
    <t>-316955858</t>
  </si>
  <si>
    <t>"dle montáže" 27,70</t>
  </si>
  <si>
    <t>27,7*1,015 'Přepočtené koeficientem množství</t>
  </si>
  <si>
    <t>-2049417621</t>
  </si>
  <si>
    <t>"potrubí vodovodních, dle dle výk. výměr" 180,2</t>
  </si>
  <si>
    <t>-1971000286</t>
  </si>
  <si>
    <t>"dle montáže" 180,20</t>
  </si>
  <si>
    <t>180,2*1,015 'Přepočtené koeficientem množství</t>
  </si>
  <si>
    <t>504853248</t>
  </si>
  <si>
    <t>"slepá příruba DN80, dle výk. výměr klad. schema" 1</t>
  </si>
  <si>
    <t>-473876870</t>
  </si>
  <si>
    <t>813553355</t>
  </si>
  <si>
    <t>800008000016</t>
  </si>
  <si>
    <t>-1492494692</t>
  </si>
  <si>
    <t>"dle montáže slepá příruba DN80 " 1</t>
  </si>
  <si>
    <t>1871105027</t>
  </si>
  <si>
    <t>851008008016</t>
  </si>
  <si>
    <t>-112095075</t>
  </si>
  <si>
    <t>"dle montáže T-kus DN80/80" 1</t>
  </si>
  <si>
    <t>-822372338</t>
  </si>
  <si>
    <t>"šoupě DN80, dle výk. výměr a klad. schéma" 1</t>
  </si>
  <si>
    <t>904986597</t>
  </si>
  <si>
    <t>-156766866</t>
  </si>
  <si>
    <t>-154313248</t>
  </si>
  <si>
    <t>-2109887094</t>
  </si>
  <si>
    <t>879181111</t>
  </si>
  <si>
    <t>Montáž vodovodní přípojky na potrubí DN 40</t>
  </si>
  <si>
    <t>-1036804696</t>
  </si>
  <si>
    <t>Montáž napojení vodovodní přípojky v otevřeném výkopu DN 40</t>
  </si>
  <si>
    <t>uvažuje se pro napojení přípojek na stávající potrubí</t>
  </si>
  <si>
    <t>včetně dodání tvarovek pro napojení</t>
  </si>
  <si>
    <t>"dle výk. výměr" 4,0</t>
  </si>
  <si>
    <t>vykazovat dle skutečnosti</t>
  </si>
  <si>
    <t>891249111</t>
  </si>
  <si>
    <t>Montáž navrtávacích pasů na potrubí z jakýchkoli trub DN 80</t>
  </si>
  <si>
    <t>-1684858910</t>
  </si>
  <si>
    <t>Montáž vodovodních armatur na potrubí navrtávacích pasů s ventilem Jt 1 MPa, na potrubí z trub litinových, ocelových nebo plastických hmot DN 80</t>
  </si>
  <si>
    <t>"dle počtu vodovod. přípojek dle výk. výměr na potrubí PE, De 90" 4</t>
  </si>
  <si>
    <t>525009000216</t>
  </si>
  <si>
    <t>-1616977905</t>
  </si>
  <si>
    <t>navrtávací pas pro potrubí z plastů</t>
  </si>
  <si>
    <t>"dle počtu přípojek dle výk. výměr" 4,0</t>
  </si>
  <si>
    <t>891211321</t>
  </si>
  <si>
    <t>Montáž vodovodních šoupátek domovní přípojky se závitovými konci PN16 otevřený výkop G 2"</t>
  </si>
  <si>
    <t>1314219620</t>
  </si>
  <si>
    <t>Montáž vodovodních armatur na potrubí šoupátek pro domovní přípojky se závitovými konci PN16 G 2"</t>
  </si>
  <si>
    <t>"dle počtu navrtávacích pasů" 4</t>
  </si>
  <si>
    <t>280005404016</t>
  </si>
  <si>
    <t>1564061749</t>
  </si>
  <si>
    <t>"dle počtu vodovodních přípojek dle výk. výměr" 4</t>
  </si>
  <si>
    <t>960113018004</t>
  </si>
  <si>
    <t>-1893189908</t>
  </si>
  <si>
    <t>"pro přípojky, De 32, dle výk. výměr" 27,70</t>
  </si>
  <si>
    <t>"pro vodovodní řad, De 90, dle výk. výměr" 180,20</t>
  </si>
  <si>
    <t>892233122</t>
  </si>
  <si>
    <t>Proplach a dezinfekce vodovodního potrubí DN od 40 do 70</t>
  </si>
  <si>
    <t>-2017117399</t>
  </si>
  <si>
    <t>-1566873870</t>
  </si>
  <si>
    <t>899401111</t>
  </si>
  <si>
    <t>Osazení poklopů uličních litinových ventilových</t>
  </si>
  <si>
    <t>191760414</t>
  </si>
  <si>
    <t>Osazení poklopů uličních s pevným rámem litinových ventilových</t>
  </si>
  <si>
    <t>"dle počtu vodovod. přípojek dle výk. výměr" 4,0</t>
  </si>
  <si>
    <t>42291402</t>
  </si>
  <si>
    <t>poklop litinový ventilový</t>
  </si>
  <si>
    <t>1675815348</t>
  </si>
  <si>
    <t>"dle osazení" 4,0</t>
  </si>
  <si>
    <t>56230636</t>
  </si>
  <si>
    <t>deska podkladová uličního poklopu plastového ventilkového a šoupatového</t>
  </si>
  <si>
    <t>-71564903</t>
  </si>
  <si>
    <t>-366038191</t>
  </si>
  <si>
    <t>"pro šoupata, dle výk. výměr a klad. schéma" 1</t>
  </si>
  <si>
    <t>-670620597</t>
  </si>
  <si>
    <t>-742407047</t>
  </si>
  <si>
    <t>-299342574</t>
  </si>
  <si>
    <t>1372825111</t>
  </si>
  <si>
    <t>518247089</t>
  </si>
  <si>
    <t>1683791211</t>
  </si>
  <si>
    <t>"dle výk. výměr" 1</t>
  </si>
  <si>
    <t>"pro vodovodní řady dle výk. výměr" 285,90-258,2+180,2</t>
  </si>
  <si>
    <t>"přičte se vyvedení do krycích hrnců, 5 ks" 5*1,5</t>
  </si>
  <si>
    <t>"pro vodovodní řady, De 90" 285,90-258,20+180,2</t>
  </si>
  <si>
    <t>-1577749229</t>
  </si>
  <si>
    <t>"stávajících dle výk. výměr" 8,0</t>
  </si>
  <si>
    <t>"řezání AB krytu, dle výk. výměr" 328,80-285,2</t>
  </si>
  <si>
    <t>1320936390</t>
  </si>
  <si>
    <t>"vytrhaných obrubníků, dle výk. výměr" 8,0</t>
  </si>
  <si>
    <t>"vybourané kamenivo" 1,866+6,60</t>
  </si>
  <si>
    <t>"vybourané drcené kamenivo" (1,866+6,60)*(11-1)</t>
  </si>
  <si>
    <t>"vybouraný asfalt" 0,933</t>
  </si>
  <si>
    <t>"rozebrané dlaždice" 3,366</t>
  </si>
  <si>
    <t>"vybouraný asfalt" 0,933*(11-1)</t>
  </si>
  <si>
    <t>"rozebrané dlaždice" 3,366*(11-1)</t>
  </si>
  <si>
    <t>"vybourané PE potrubí" 0,009</t>
  </si>
  <si>
    <t>"vybourané PE potrubí" 0,009*(11-1)</t>
  </si>
  <si>
    <t>-1740025007</t>
  </si>
  <si>
    <t>03 - Ostatní a vedlejší náklady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</si>
  <si>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</si>
  <si>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</si>
  <si>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</si>
  <si>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</si>
  <si>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</si>
  <si>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</si>
  <si>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</si>
  <si>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OST</t>
  </si>
  <si>
    <t>Ostatní</t>
  </si>
  <si>
    <t>VRN</t>
  </si>
  <si>
    <t>Vedlejší rozpočtové náklady</t>
  </si>
  <si>
    <t>VRN1</t>
  </si>
  <si>
    <t>Průzkumné, geodetické a projektové práce</t>
  </si>
  <si>
    <t>011103000</t>
  </si>
  <si>
    <t>Geotechnický průzkum</t>
  </si>
  <si>
    <t>kpl</t>
  </si>
  <si>
    <t>1024</t>
  </si>
  <si>
    <t>1453692752</t>
  </si>
  <si>
    <t>prohlídka a posouzení podloží pozemních komunkací geotechnikem včetně návrhu opatření</t>
  </si>
  <si>
    <t>"pro stavbu jako celek" 1</t>
  </si>
  <si>
    <t>012203000</t>
  </si>
  <si>
    <t>Zeměměřičské práce před výstavbou</t>
  </si>
  <si>
    <t>783900981</t>
  </si>
  <si>
    <t>podrobné vytýčení podle vytyčovacích protokolů</t>
  </si>
  <si>
    <t>podrobné vytýčení výšek povrchu podle příčných řezů</t>
  </si>
  <si>
    <t>012303000</t>
  </si>
  <si>
    <t>Zeměměřičské práce při provádění stavby</t>
  </si>
  <si>
    <t>1945371473</t>
  </si>
  <si>
    <t>Zaměření skutečného provedení stavby</t>
  </si>
  <si>
    <t>"pro objekty PK a vodohosp. objekty jako celek" 1</t>
  </si>
  <si>
    <t>013254000</t>
  </si>
  <si>
    <t>Dokumentace skutečného provedení stavby</t>
  </si>
  <si>
    <t>1847896869</t>
  </si>
  <si>
    <t>vypracování  dokumentace skutečného provedení</t>
  </si>
  <si>
    <t>pro objekty pozemních komunikací a vodohospodářské objekty</t>
  </si>
  <si>
    <t>"PD ve 3 vyhotoveních" 1</t>
  </si>
  <si>
    <t>013254000w</t>
  </si>
  <si>
    <t>849906522</t>
  </si>
  <si>
    <t>vypracování  dokumentace skutečného provedení v podrobnosti pro digitální technickou mapu Jihočeského kraje</t>
  </si>
  <si>
    <t>"pro stavbu jako celek, PD elektronicky" 1</t>
  </si>
  <si>
    <t>VRN3</t>
  </si>
  <si>
    <t>Zařízení staveniště</t>
  </si>
  <si>
    <t>031002000</t>
  </si>
  <si>
    <t>Související (přípravné) práce pro zařízení staveniště</t>
  </si>
  <si>
    <t>-765939126</t>
  </si>
  <si>
    <t>náklady na zařízení staveniště</t>
  </si>
  <si>
    <t>"pro SO-03 jako celek" 1</t>
  </si>
  <si>
    <t>034303000</t>
  </si>
  <si>
    <t>Dopravní značení na staveništi</t>
  </si>
  <si>
    <t>608775638</t>
  </si>
  <si>
    <t>dopravně inženýrské opatření</t>
  </si>
  <si>
    <t>označení omezení provozu, vč. přeznačování v průběhu stavby</t>
  </si>
  <si>
    <t>"bere se pro stavbu jako celek" 1</t>
  </si>
  <si>
    <t>039002000</t>
  </si>
  <si>
    <t>Zrušení zařízení staveniště</t>
  </si>
  <si>
    <t>437946482</t>
  </si>
  <si>
    <t>náklady na likvidaci zařízení staveniště</t>
  </si>
  <si>
    <t>VRN4</t>
  </si>
  <si>
    <t>Inženýrská činnost</t>
  </si>
  <si>
    <t>043103000w</t>
  </si>
  <si>
    <t>Zkoušky bez rozlišení -Zkoušky materiálů zkušebnou zhotovitele</t>
  </si>
  <si>
    <t>-1971255087</t>
  </si>
  <si>
    <t>zajištění všech zkoušek materiálů  dle požadavků TKP a ZTKP</t>
  </si>
  <si>
    <t>"Zkoušky materiálů zhotovitelem, pro stavbu jako celek" 1</t>
  </si>
  <si>
    <t>včetně zkoušek vzorkování dle vyhl. č. 283/2023 Sb.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</si>
  <si>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</si>
  <si>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</si>
  <si>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</si>
  <si>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</si>
  <si>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</si>
  <si>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VRN5</t>
  </si>
  <si>
    <t>Finanční náklady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</si>
  <si>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</si>
  <si>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</si>
  <si>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</si>
  <si>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</si>
  <si>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</si>
  <si>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</si>
  <si>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091003000w</t>
  </si>
  <si>
    <t>Ostatní náklady - další opatření na BOZP při práci na staveništi</t>
  </si>
  <si>
    <t>-364273459</t>
  </si>
  <si>
    <t>Skruž TBS-Q.1 120/50</t>
  </si>
  <si>
    <t>Konus TBR-Q.1 100-63/58/12</t>
  </si>
  <si>
    <t>"Pro arm. šachtu dle výkazu výměr" 31,37*0,5</t>
  </si>
  <si>
    <t>"pro pažení šachty dle výk. výměr" 45,37</t>
  </si>
  <si>
    <t>"dlezřízení" 45,37</t>
  </si>
  <si>
    <t>"dle výk. výměr" 185,40+31,37</t>
  </si>
  <si>
    <t>podkladní deska pod AŠ1</t>
  </si>
  <si>
    <t>"dle výk. výměr" 1,18</t>
  </si>
  <si>
    <t>"dle výk. výměr" 1,98</t>
  </si>
  <si>
    <t>"dle zřízení" 1,98</t>
  </si>
  <si>
    <t>Spojka s nástrčnými hrdly pro spojení jištěné proti posunu, pro potrubí z PE a PVC, D90/90</t>
  </si>
  <si>
    <t>Prodloužené přír. koleno s patkou dle EN 545, z tvárné litiny s epoxid. povrchovou úpravou</t>
  </si>
  <si>
    <t>"prodl. přírubové koleno s patkou před hydrantem, dle výk. výměr klad. schema" 1</t>
  </si>
  <si>
    <t>Oblouk přírubový dle EN 545, z tvárné litiny s epoxidovou povrchovou úpravo, DN80/90 st.</t>
  </si>
  <si>
    <t>"oblouk přírubový dle EN 545,DN80/90°, dle výk. výměr klad. schema" 1</t>
  </si>
  <si>
    <t>"speciální příruba DN80/90, dle výk. výměr klad. schema" 1</t>
  </si>
  <si>
    <t>Speciální příruba s nástrčným hrdlem pro spojení jištěné proti posunu, pro potr. z PE a PVC, DN80/90</t>
  </si>
  <si>
    <t>"dle montáže speciální příruba " 1</t>
  </si>
  <si>
    <t>MMA-kus s nástrčnými hrdly pro spojení jištěné proti posunu a s přírubou, D90/80</t>
  </si>
  <si>
    <t>"šoupě s přírubami, dle výk. výměr a klad. schéma" 1</t>
  </si>
  <si>
    <t>Přírubové měkce těsnící klínové šoupátko dle EN 1171, EN 1074/1a, EN 1074/2 s hladkým a volným průtok. kanálem, DN80</t>
  </si>
  <si>
    <t>Měkce těsnící přírubové šoupátko s hladkým a volným průtok. Kanálem s nástrčným hrdlem pro spojení jištěné proti posunu a s přírubou DN80/90</t>
  </si>
  <si>
    <t>Zemní souprava pro šoupátka, DN80</t>
  </si>
  <si>
    <t>Ruční kolo pro šoupátka DN80</t>
  </si>
  <si>
    <t>Měkce těsnící přírubové šoupátko s hladkým a volným průtok. kanálem s nástrčným hrdlem pro spojení jištěné proti posunu a s přírubou DN100/110</t>
  </si>
  <si>
    <t>Podzemní hydrant s dvojitým uzavíráním koulí, standard GGG, nulový zbytkový podíl vody, DN80</t>
  </si>
  <si>
    <t>Poklop litinový šoupátkový tuhý</t>
  </si>
  <si>
    <t>"prodl. přírubové koleno s patkou před hydrantem, dle výk. výměr klad. schema" 2</t>
  </si>
  <si>
    <t>"dle montáže přírubové koleno s patkou dlouhé" 2</t>
  </si>
  <si>
    <t>Tvarovka T-kus přírubový, dle EN 545, PN16, z tvárné litiny s epoxidovou povrchovou úpravou, DN80/80</t>
  </si>
  <si>
    <t>Navrtávací pas pro PE a PVC potrubí, se závitovým výstupem, D90/G2"</t>
  </si>
  <si>
    <t>Měkce těsnící klínové šoupátko s hladkým a volným průtokovým kanálem, s ISO hrdle, s vnějším a vnitřním závitem, D40/G2"</t>
  </si>
  <si>
    <t>Zemní souprava pro domovní přípojky tuhá, DN 32</t>
  </si>
  <si>
    <t>Šoupátkový litinový poklop pro armatury dom. přípojek, provedení těžké</t>
  </si>
  <si>
    <t>Uliční poklop tuhý pro podzemní hydranty, DN80</t>
  </si>
  <si>
    <t>851508008016</t>
  </si>
  <si>
    <t>MMB-kus s nástrčnými hrdly pro spojení jištěné proti posunu, D90</t>
  </si>
  <si>
    <t>"dle montáže MMB-kus D90" 1</t>
  </si>
  <si>
    <t>" dle výk. výměr klad. schema" 1</t>
  </si>
  <si>
    <t>852008008016</t>
  </si>
  <si>
    <t>TT-kus přírubový, PN 16, z tvárné litiny s epoxidovou povrchovou úpravou, DN100/100</t>
  </si>
  <si>
    <t>Zemní souprava pro šoupátka, DN80-100</t>
  </si>
  <si>
    <t>Slepá příruba z tvárné litiny s epoxidovou povrchovou úpravou, DN80</t>
  </si>
  <si>
    <t>400210000016</t>
  </si>
  <si>
    <t>Přírubové měkce těsnící klínové šoupátko dle EN 1171, EN 1074/1a, EN 1074/2 s hladkým a volným průtok. kanálem, DN100</t>
  </si>
  <si>
    <t>"dle montáže slepá příruba DN100 " 1</t>
  </si>
  <si>
    <t>Montáž litinových tvarovek jednoosých přírubových otevřený výkop DN 100</t>
  </si>
  <si>
    <t>857262122</t>
  </si>
  <si>
    <t>"dle montáže" 4</t>
  </si>
  <si>
    <t>Speciální příruba s nástrčným hrdlem pro spojení jištěné proti posunu, pro potr. z PE a PVC, DN100/D90</t>
  </si>
  <si>
    <t>40010009016</t>
  </si>
  <si>
    <t>40010011016</t>
  </si>
  <si>
    <t>Speciální příruba s nástrčným hrdlem pro spojení jištěné proti posunu, pro potr. z PE a PVC, DN100/D110</t>
  </si>
  <si>
    <t>"dle montáže speciální příruba " 2</t>
  </si>
  <si>
    <t>Slepá příruba z tvárné litiny s epoxidovou povrchovou úpravou, DN100</t>
  </si>
  <si>
    <t>800010000016</t>
  </si>
  <si>
    <t>Montáž litinových tvarovek na potrubí litinovém tlakovém odbočných na potrubí z trub přírubových v otevřeném výkopu, kanálu nebo v šachtě DN 100</t>
  </si>
  <si>
    <t>Montáž litinových tvarovek odbočných přírubových otevřený výkop DN 100</t>
  </si>
  <si>
    <t>"dle montáže TT-kus DN100/100" 1</t>
  </si>
  <si>
    <t>452321161</t>
  </si>
  <si>
    <t>Podkladní desky ze ŽB bez zvýšených nároků na prostředí tř. C 25/30 otevřený výkop</t>
  </si>
  <si>
    <t>Podkladní a zajišťovací konstrukce z betonu železového v otevřeném výkopu bez zvýšených nároků na prostředí desky pod potrubí, stoky a drobné objekty z betonu tř. C 25/30</t>
  </si>
  <si>
    <t>"dle montáže spojka DN80" 3</t>
  </si>
  <si>
    <t>"dle montáže spojka DN100" 1</t>
  </si>
  <si>
    <t>Spojka s nástrčnými hrdly pro spojení jištěné proti posunu, pro potrubí z PE a PVC, D110/110</t>
  </si>
  <si>
    <t>"lože pod potrubí dle výk. výměr" 25,07+3,9</t>
  </si>
  <si>
    <t>"spojka DN80 dle výk. výměr a klad. schéma" 3</t>
  </si>
  <si>
    <t>"spojka DN100 dle výk. výměr a klad. schéma" 1</t>
  </si>
  <si>
    <t>"šoupě DN80, příruba/hrdlo, dle výk. výměr a klad. schéma" 2</t>
  </si>
  <si>
    <t>"šoupě DN100, příruba/hrdlo, dle výk. výměr a klad. schéma" 1</t>
  </si>
  <si>
    <t>Podzemní hydrant DN80</t>
  </si>
  <si>
    <t>Ing. Martin Růžička, CSc.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</si>
</sst>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49" fontId="2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36" fillId="0" borderId="22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1"/>
  <sheetViews>
    <sheetView showGridLines="0" tabSelected="1" workbookViewId="0">
      <selection activeCell="E17" sqref="E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7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R5" s="20"/>
      <c r="BE5" s="214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18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R6" s="20"/>
      <c r="BE6" s="215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15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15"/>
      <c r="BS8" s="17" t="s">
        <v>6</v>
      </c>
    </row>
    <row r="9" spans="1:74" s="1" customFormat="1" ht="14.45" customHeight="1">
      <c r="B9" s="20"/>
      <c r="AR9" s="20"/>
      <c r="BE9" s="215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15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15"/>
      <c r="BS11" s="17" t="s">
        <v>6</v>
      </c>
    </row>
    <row r="12" spans="1:74" s="1" customFormat="1" ht="6.95" customHeight="1">
      <c r="B12" s="20"/>
      <c r="AR12" s="20"/>
      <c r="BE12" s="215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15"/>
      <c r="BS13" s="17" t="s">
        <v>6</v>
      </c>
    </row>
    <row r="14" spans="1:74" ht="12.75">
      <c r="B14" s="20"/>
      <c r="E14" s="219" t="s">
        <v>29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7" t="s">
        <v>27</v>
      </c>
      <c r="AN14" s="29" t="s">
        <v>29</v>
      </c>
      <c r="AR14" s="20"/>
      <c r="BE14" s="215"/>
      <c r="BS14" s="17" t="s">
        <v>6</v>
      </c>
    </row>
    <row r="15" spans="1:74" s="1" customFormat="1" ht="6.95" customHeight="1">
      <c r="B15" s="20"/>
      <c r="AR15" s="20"/>
      <c r="BE15" s="215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>
        <v>72095989</v>
      </c>
      <c r="AR16" s="20"/>
      <c r="BE16" s="215"/>
      <c r="BS16" s="17" t="s">
        <v>3</v>
      </c>
    </row>
    <row r="17" spans="1:71" s="1" customFormat="1" ht="18.399999999999999" customHeight="1">
      <c r="B17" s="20"/>
      <c r="E17" s="204" t="s">
        <v>1526</v>
      </c>
      <c r="AK17" s="27" t="s">
        <v>27</v>
      </c>
      <c r="AN17" s="25" t="s">
        <v>1</v>
      </c>
      <c r="AR17" s="20"/>
      <c r="BE17" s="215"/>
      <c r="BS17" s="17" t="s">
        <v>31</v>
      </c>
    </row>
    <row r="18" spans="1:71" s="1" customFormat="1" ht="6.95" customHeight="1">
      <c r="B18" s="20"/>
      <c r="AR18" s="20"/>
      <c r="BE18" s="215"/>
      <c r="BS18" s="17" t="s">
        <v>6</v>
      </c>
    </row>
    <row r="19" spans="1:71" s="1" customFormat="1" ht="12" customHeight="1">
      <c r="B19" s="20"/>
      <c r="D19" s="27" t="s">
        <v>32</v>
      </c>
      <c r="AK19" s="27" t="s">
        <v>25</v>
      </c>
      <c r="AN19" s="25" t="s">
        <v>33</v>
      </c>
      <c r="AR19" s="20"/>
      <c r="BE19" s="215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15"/>
      <c r="BS20" s="17" t="s">
        <v>31</v>
      </c>
    </row>
    <row r="21" spans="1:71" s="1" customFormat="1" ht="6.95" customHeight="1">
      <c r="B21" s="20"/>
      <c r="AR21" s="20"/>
      <c r="BE21" s="215"/>
    </row>
    <row r="22" spans="1:71" s="1" customFormat="1" ht="12" customHeight="1">
      <c r="B22" s="20"/>
      <c r="D22" s="27" t="s">
        <v>35</v>
      </c>
      <c r="AR22" s="20"/>
      <c r="BE22" s="215"/>
    </row>
    <row r="23" spans="1:71" s="1" customFormat="1" ht="16.5" customHeight="1">
      <c r="B23" s="20"/>
      <c r="E23" s="221" t="s">
        <v>36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20"/>
      <c r="BE23" s="215"/>
    </row>
    <row r="24" spans="1:71" s="1" customFormat="1" ht="6.95" customHeight="1">
      <c r="B24" s="20"/>
      <c r="AR24" s="20"/>
      <c r="BE24" s="215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5"/>
    </row>
    <row r="26" spans="1:71" s="2" customFormat="1" ht="25.9" customHeight="1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2">
        <f>ROUND(AG94,2)</f>
        <v>0</v>
      </c>
      <c r="AL26" s="223"/>
      <c r="AM26" s="223"/>
      <c r="AN26" s="223"/>
      <c r="AO26" s="223"/>
      <c r="AP26" s="32"/>
      <c r="AQ26" s="32"/>
      <c r="AR26" s="33"/>
      <c r="BE26" s="215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5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4" t="s">
        <v>38</v>
      </c>
      <c r="M28" s="224"/>
      <c r="N28" s="224"/>
      <c r="O28" s="224"/>
      <c r="P28" s="224"/>
      <c r="Q28" s="32"/>
      <c r="R28" s="32"/>
      <c r="S28" s="32"/>
      <c r="T28" s="32"/>
      <c r="U28" s="32"/>
      <c r="V28" s="32"/>
      <c r="W28" s="224" t="s">
        <v>39</v>
      </c>
      <c r="X28" s="224"/>
      <c r="Y28" s="224"/>
      <c r="Z28" s="224"/>
      <c r="AA28" s="224"/>
      <c r="AB28" s="224"/>
      <c r="AC28" s="224"/>
      <c r="AD28" s="224"/>
      <c r="AE28" s="224"/>
      <c r="AF28" s="32"/>
      <c r="AG28" s="32"/>
      <c r="AH28" s="32"/>
      <c r="AI28" s="32"/>
      <c r="AJ28" s="32"/>
      <c r="AK28" s="224" t="s">
        <v>40</v>
      </c>
      <c r="AL28" s="224"/>
      <c r="AM28" s="224"/>
      <c r="AN28" s="224"/>
      <c r="AO28" s="224"/>
      <c r="AP28" s="32"/>
      <c r="AQ28" s="32"/>
      <c r="AR28" s="33"/>
      <c r="BE28" s="215"/>
    </row>
    <row r="29" spans="1:71" s="3" customFormat="1" ht="14.45" customHeight="1">
      <c r="B29" s="37"/>
      <c r="D29" s="27" t="s">
        <v>41</v>
      </c>
      <c r="F29" s="27" t="s">
        <v>42</v>
      </c>
      <c r="L29" s="209">
        <v>0.21</v>
      </c>
      <c r="M29" s="208"/>
      <c r="N29" s="208"/>
      <c r="O29" s="208"/>
      <c r="P29" s="208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ROUND(AV94, 2)</f>
        <v>0</v>
      </c>
      <c r="AL29" s="208"/>
      <c r="AM29" s="208"/>
      <c r="AN29" s="208"/>
      <c r="AO29" s="208"/>
      <c r="AR29" s="37"/>
      <c r="BE29" s="216"/>
    </row>
    <row r="30" spans="1:71" s="3" customFormat="1" ht="14.45" customHeight="1">
      <c r="B30" s="37"/>
      <c r="F30" s="27" t="s">
        <v>43</v>
      </c>
      <c r="L30" s="209">
        <v>0.15</v>
      </c>
      <c r="M30" s="208"/>
      <c r="N30" s="208"/>
      <c r="O30" s="208"/>
      <c r="P30" s="208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ROUND(AW94, 2)</f>
        <v>0</v>
      </c>
      <c r="AL30" s="208"/>
      <c r="AM30" s="208"/>
      <c r="AN30" s="208"/>
      <c r="AO30" s="208"/>
      <c r="AR30" s="37"/>
      <c r="BE30" s="216"/>
    </row>
    <row r="31" spans="1:71" s="3" customFormat="1" ht="14.45" hidden="1" customHeight="1">
      <c r="B31" s="37"/>
      <c r="F31" s="27" t="s">
        <v>44</v>
      </c>
      <c r="L31" s="209">
        <v>0.21</v>
      </c>
      <c r="M31" s="208"/>
      <c r="N31" s="208"/>
      <c r="O31" s="208"/>
      <c r="P31" s="208"/>
      <c r="W31" s="207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7"/>
      <c r="BE31" s="216"/>
    </row>
    <row r="32" spans="1:71" s="3" customFormat="1" ht="14.45" hidden="1" customHeight="1">
      <c r="B32" s="37"/>
      <c r="F32" s="27" t="s">
        <v>45</v>
      </c>
      <c r="L32" s="209">
        <v>0.15</v>
      </c>
      <c r="M32" s="208"/>
      <c r="N32" s="208"/>
      <c r="O32" s="208"/>
      <c r="P32" s="208"/>
      <c r="W32" s="207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7"/>
      <c r="BE32" s="216"/>
    </row>
    <row r="33" spans="1:57" s="3" customFormat="1" ht="14.45" hidden="1" customHeight="1">
      <c r="B33" s="37"/>
      <c r="F33" s="27" t="s">
        <v>46</v>
      </c>
      <c r="L33" s="209">
        <v>0</v>
      </c>
      <c r="M33" s="208"/>
      <c r="N33" s="208"/>
      <c r="O33" s="208"/>
      <c r="P33" s="208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7"/>
      <c r="BE33" s="216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15"/>
    </row>
    <row r="35" spans="1:57" s="2" customFormat="1" ht="25.9" customHeight="1">
      <c r="A35" s="32"/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13" t="s">
        <v>49</v>
      </c>
      <c r="Y35" s="211"/>
      <c r="Z35" s="211"/>
      <c r="AA35" s="211"/>
      <c r="AB35" s="211"/>
      <c r="AC35" s="40"/>
      <c r="AD35" s="40"/>
      <c r="AE35" s="40"/>
      <c r="AF35" s="40"/>
      <c r="AG35" s="40"/>
      <c r="AH35" s="40"/>
      <c r="AI35" s="40"/>
      <c r="AJ35" s="40"/>
      <c r="AK35" s="210">
        <f>SUM(AK26:AK33)</f>
        <v>0</v>
      </c>
      <c r="AL35" s="211"/>
      <c r="AM35" s="211"/>
      <c r="AN35" s="211"/>
      <c r="AO35" s="212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51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52</v>
      </c>
      <c r="AI60" s="35"/>
      <c r="AJ60" s="35"/>
      <c r="AK60" s="35"/>
      <c r="AL60" s="35"/>
      <c r="AM60" s="45" t="s">
        <v>53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54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55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52</v>
      </c>
      <c r="AI75" s="35"/>
      <c r="AJ75" s="35"/>
      <c r="AK75" s="35"/>
      <c r="AL75" s="35"/>
      <c r="AM75" s="45" t="s">
        <v>53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H_03/2024c</v>
      </c>
      <c r="AR84" s="51"/>
    </row>
    <row r="85" spans="1:91" s="5" customFormat="1" ht="36.950000000000003" customHeight="1">
      <c r="B85" s="52"/>
      <c r="C85" s="53" t="s">
        <v>16</v>
      </c>
      <c r="L85" s="228" t="str">
        <f>K6</f>
        <v>STARÉ HOBZÍ - REKONSTRUKCE KANALIZACE A VODOVODU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Staré Hobzí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0" t="str">
        <f>IF(AN8= "","",AN8)</f>
        <v>28. 2. 2025</v>
      </c>
      <c r="AN87" s="230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Obec Staré Hobzí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31" t="str">
        <f>IF(E17="","",E17)</f>
        <v>Ing. Martin Růžička, CSc.</v>
      </c>
      <c r="AN89" s="232"/>
      <c r="AO89" s="232"/>
      <c r="AP89" s="232"/>
      <c r="AQ89" s="32"/>
      <c r="AR89" s="33"/>
      <c r="AS89" s="235" t="s">
        <v>57</v>
      </c>
      <c r="AT89" s="23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32</v>
      </c>
      <c r="AJ90" s="32"/>
      <c r="AK90" s="32"/>
      <c r="AL90" s="32"/>
      <c r="AM90" s="231" t="str">
        <f>IF(E20="","",E20)</f>
        <v>WAY project s.r.o.</v>
      </c>
      <c r="AN90" s="232"/>
      <c r="AO90" s="232"/>
      <c r="AP90" s="232"/>
      <c r="AQ90" s="32"/>
      <c r="AR90" s="33"/>
      <c r="AS90" s="237"/>
      <c r="AT90" s="23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7"/>
      <c r="AT91" s="23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39" t="s">
        <v>58</v>
      </c>
      <c r="D92" s="240"/>
      <c r="E92" s="240"/>
      <c r="F92" s="240"/>
      <c r="G92" s="240"/>
      <c r="H92" s="60"/>
      <c r="I92" s="242" t="s">
        <v>59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1" t="s">
        <v>60</v>
      </c>
      <c r="AH92" s="240"/>
      <c r="AI92" s="240"/>
      <c r="AJ92" s="240"/>
      <c r="AK92" s="240"/>
      <c r="AL92" s="240"/>
      <c r="AM92" s="240"/>
      <c r="AN92" s="242" t="s">
        <v>61</v>
      </c>
      <c r="AO92" s="240"/>
      <c r="AP92" s="243"/>
      <c r="AQ92" s="61" t="s">
        <v>62</v>
      </c>
      <c r="AR92" s="33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3">
        <f>ROUND(SUM(AG95:AG99),2)</f>
        <v>0</v>
      </c>
      <c r="AH94" s="233"/>
      <c r="AI94" s="233"/>
      <c r="AJ94" s="233"/>
      <c r="AK94" s="233"/>
      <c r="AL94" s="233"/>
      <c r="AM94" s="233"/>
      <c r="AN94" s="234">
        <f t="shared" ref="AN94:AN99" si="0">SUM(AG94,AT94)</f>
        <v>0</v>
      </c>
      <c r="AO94" s="234"/>
      <c r="AP94" s="234"/>
      <c r="AQ94" s="72" t="s">
        <v>1</v>
      </c>
      <c r="AR94" s="68"/>
      <c r="AS94" s="73">
        <f>ROUND(SUM(AS95:AS99),2)</f>
        <v>0</v>
      </c>
      <c r="AT94" s="74">
        <f t="shared" ref="AT94:AT99" si="1">ROUND(SUM(AV94:AW94),2)</f>
        <v>0</v>
      </c>
      <c r="AU94" s="75">
        <f>ROUND(SUM(AU95:AU99),5)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ROUND(SUM(AZ95:AZ99),2)</f>
        <v>0</v>
      </c>
      <c r="BA94" s="74">
        <f>ROUND(SUM(BA95:BA99),2)</f>
        <v>0</v>
      </c>
      <c r="BB94" s="74">
        <f>ROUND(SUM(BB95:BB99),2)</f>
        <v>0</v>
      </c>
      <c r="BC94" s="74">
        <f>ROUND(SUM(BC95:BC99),2)</f>
        <v>0</v>
      </c>
      <c r="BD94" s="76">
        <f>ROUND(SUM(BD95:BD99),2)</f>
        <v>0</v>
      </c>
      <c r="BS94" s="77" t="s">
        <v>76</v>
      </c>
      <c r="BT94" s="77" t="s">
        <v>77</v>
      </c>
      <c r="BU94" s="78" t="s">
        <v>78</v>
      </c>
      <c r="BV94" s="77" t="s">
        <v>79</v>
      </c>
      <c r="BW94" s="77" t="s">
        <v>4</v>
      </c>
      <c r="BX94" s="77" t="s">
        <v>80</v>
      </c>
      <c r="CL94" s="77" t="s">
        <v>1</v>
      </c>
    </row>
    <row r="95" spans="1:91" s="7" customFormat="1" ht="24.75" customHeight="1">
      <c r="A95" s="79" t="s">
        <v>81</v>
      </c>
      <c r="B95" s="80"/>
      <c r="C95" s="81"/>
      <c r="D95" s="227" t="s">
        <v>82</v>
      </c>
      <c r="E95" s="227"/>
      <c r="F95" s="227"/>
      <c r="G95" s="227"/>
      <c r="H95" s="227"/>
      <c r="I95" s="82"/>
      <c r="J95" s="227" t="s">
        <v>83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'01a - Rekonstrukce kanali...'!J30</f>
        <v>0</v>
      </c>
      <c r="AH95" s="226"/>
      <c r="AI95" s="226"/>
      <c r="AJ95" s="226"/>
      <c r="AK95" s="226"/>
      <c r="AL95" s="226"/>
      <c r="AM95" s="226"/>
      <c r="AN95" s="225">
        <f t="shared" si="0"/>
        <v>0</v>
      </c>
      <c r="AO95" s="226"/>
      <c r="AP95" s="226"/>
      <c r="AQ95" s="83" t="s">
        <v>84</v>
      </c>
      <c r="AR95" s="80"/>
      <c r="AS95" s="84">
        <v>0</v>
      </c>
      <c r="AT95" s="85">
        <f t="shared" si="1"/>
        <v>0</v>
      </c>
      <c r="AU95" s="86">
        <f>'01a - Rekonstrukce kanali...'!P125</f>
        <v>0</v>
      </c>
      <c r="AV95" s="85">
        <f>'01a - Rekonstrukce kanali...'!J33</f>
        <v>0</v>
      </c>
      <c r="AW95" s="85">
        <f>'01a - Rekonstrukce kanali...'!J34</f>
        <v>0</v>
      </c>
      <c r="AX95" s="85">
        <f>'01a - Rekonstrukce kanali...'!J35</f>
        <v>0</v>
      </c>
      <c r="AY95" s="85">
        <f>'01a - Rekonstrukce kanali...'!J36</f>
        <v>0</v>
      </c>
      <c r="AZ95" s="85">
        <f>'01a - Rekonstrukce kanali...'!F33</f>
        <v>0</v>
      </c>
      <c r="BA95" s="85">
        <f>'01a - Rekonstrukce kanali...'!F34</f>
        <v>0</v>
      </c>
      <c r="BB95" s="85">
        <f>'01a - Rekonstrukce kanali...'!F35</f>
        <v>0</v>
      </c>
      <c r="BC95" s="85">
        <f>'01a - Rekonstrukce kanali...'!F36</f>
        <v>0</v>
      </c>
      <c r="BD95" s="87">
        <f>'01a - Rekonstrukce kanali...'!F37</f>
        <v>0</v>
      </c>
      <c r="BT95" s="88" t="s">
        <v>85</v>
      </c>
      <c r="BV95" s="88" t="s">
        <v>79</v>
      </c>
      <c r="BW95" s="88" t="s">
        <v>86</v>
      </c>
      <c r="BX95" s="88" t="s">
        <v>4</v>
      </c>
      <c r="CL95" s="88" t="s">
        <v>87</v>
      </c>
      <c r="CM95" s="88" t="s">
        <v>88</v>
      </c>
    </row>
    <row r="96" spans="1:91" s="7" customFormat="1" ht="24.75" customHeight="1">
      <c r="A96" s="79" t="s">
        <v>81</v>
      </c>
      <c r="B96" s="80"/>
      <c r="C96" s="81"/>
      <c r="D96" s="227" t="s">
        <v>89</v>
      </c>
      <c r="E96" s="227"/>
      <c r="F96" s="227"/>
      <c r="G96" s="227"/>
      <c r="H96" s="227"/>
      <c r="I96" s="82"/>
      <c r="J96" s="227" t="s">
        <v>90</v>
      </c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F96" s="227"/>
      <c r="AG96" s="225">
        <f>'01b - Rekonstrukce kanali...'!J30</f>
        <v>0</v>
      </c>
      <c r="AH96" s="226"/>
      <c r="AI96" s="226"/>
      <c r="AJ96" s="226"/>
      <c r="AK96" s="226"/>
      <c r="AL96" s="226"/>
      <c r="AM96" s="226"/>
      <c r="AN96" s="225">
        <f t="shared" si="0"/>
        <v>0</v>
      </c>
      <c r="AO96" s="226"/>
      <c r="AP96" s="226"/>
      <c r="AQ96" s="83" t="s">
        <v>84</v>
      </c>
      <c r="AR96" s="80"/>
      <c r="AS96" s="84">
        <v>0</v>
      </c>
      <c r="AT96" s="85">
        <f t="shared" si="1"/>
        <v>0</v>
      </c>
      <c r="AU96" s="86">
        <f>'01b - Rekonstrukce kanali...'!P125</f>
        <v>0</v>
      </c>
      <c r="AV96" s="85">
        <f>'01b - Rekonstrukce kanali...'!J33</f>
        <v>0</v>
      </c>
      <c r="AW96" s="85">
        <f>'01b - Rekonstrukce kanali...'!J34</f>
        <v>0</v>
      </c>
      <c r="AX96" s="85">
        <f>'01b - Rekonstrukce kanali...'!J35</f>
        <v>0</v>
      </c>
      <c r="AY96" s="85">
        <f>'01b - Rekonstrukce kanali...'!J36</f>
        <v>0</v>
      </c>
      <c r="AZ96" s="85">
        <f>'01b - Rekonstrukce kanali...'!F33</f>
        <v>0</v>
      </c>
      <c r="BA96" s="85">
        <f>'01b - Rekonstrukce kanali...'!F34</f>
        <v>0</v>
      </c>
      <c r="BB96" s="85">
        <f>'01b - Rekonstrukce kanali...'!F35</f>
        <v>0</v>
      </c>
      <c r="BC96" s="85">
        <f>'01b - Rekonstrukce kanali...'!F36</f>
        <v>0</v>
      </c>
      <c r="BD96" s="87">
        <f>'01b - Rekonstrukce kanali...'!F37</f>
        <v>0</v>
      </c>
      <c r="BT96" s="88" t="s">
        <v>85</v>
      </c>
      <c r="BV96" s="88" t="s">
        <v>79</v>
      </c>
      <c r="BW96" s="88" t="s">
        <v>91</v>
      </c>
      <c r="BX96" s="88" t="s">
        <v>4</v>
      </c>
      <c r="CL96" s="88" t="s">
        <v>87</v>
      </c>
      <c r="CM96" s="88" t="s">
        <v>88</v>
      </c>
    </row>
    <row r="97" spans="1:91" s="7" customFormat="1" ht="24.75" customHeight="1">
      <c r="A97" s="79" t="s">
        <v>81</v>
      </c>
      <c r="B97" s="80"/>
      <c r="C97" s="81"/>
      <c r="D97" s="227" t="s">
        <v>92</v>
      </c>
      <c r="E97" s="227"/>
      <c r="F97" s="227"/>
      <c r="G97" s="227"/>
      <c r="H97" s="227"/>
      <c r="I97" s="82"/>
      <c r="J97" s="227" t="s">
        <v>93</v>
      </c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5">
        <f>'02a - Rekonstrukce vodovo...'!J30</f>
        <v>0</v>
      </c>
      <c r="AH97" s="226"/>
      <c r="AI97" s="226"/>
      <c r="AJ97" s="226"/>
      <c r="AK97" s="226"/>
      <c r="AL97" s="226"/>
      <c r="AM97" s="226"/>
      <c r="AN97" s="225">
        <f t="shared" si="0"/>
        <v>0</v>
      </c>
      <c r="AO97" s="226"/>
      <c r="AP97" s="226"/>
      <c r="AQ97" s="83" t="s">
        <v>84</v>
      </c>
      <c r="AR97" s="80"/>
      <c r="AS97" s="84">
        <v>0</v>
      </c>
      <c r="AT97" s="85">
        <f t="shared" si="1"/>
        <v>0</v>
      </c>
      <c r="AU97" s="86">
        <f>'02a - Rekonstrukce vodovo...'!P125</f>
        <v>0</v>
      </c>
      <c r="AV97" s="85">
        <f>'02a - Rekonstrukce vodovo...'!J33</f>
        <v>0</v>
      </c>
      <c r="AW97" s="85">
        <f>'02a - Rekonstrukce vodovo...'!J34</f>
        <v>0</v>
      </c>
      <c r="AX97" s="85">
        <f>'02a - Rekonstrukce vodovo...'!J35</f>
        <v>0</v>
      </c>
      <c r="AY97" s="85">
        <f>'02a - Rekonstrukce vodovo...'!J36</f>
        <v>0</v>
      </c>
      <c r="AZ97" s="85">
        <f>'02a - Rekonstrukce vodovo...'!F33</f>
        <v>0</v>
      </c>
      <c r="BA97" s="85">
        <f>'02a - Rekonstrukce vodovo...'!F34</f>
        <v>0</v>
      </c>
      <c r="BB97" s="85">
        <f>'02a - Rekonstrukce vodovo...'!F35</f>
        <v>0</v>
      </c>
      <c r="BC97" s="85">
        <f>'02a - Rekonstrukce vodovo...'!F36</f>
        <v>0</v>
      </c>
      <c r="BD97" s="87">
        <f>'02a - Rekonstrukce vodovo...'!F37</f>
        <v>0</v>
      </c>
      <c r="BT97" s="88" t="s">
        <v>85</v>
      </c>
      <c r="BV97" s="88" t="s">
        <v>79</v>
      </c>
      <c r="BW97" s="88" t="s">
        <v>94</v>
      </c>
      <c r="BX97" s="88" t="s">
        <v>4</v>
      </c>
      <c r="CL97" s="88" t="s">
        <v>95</v>
      </c>
      <c r="CM97" s="88" t="s">
        <v>88</v>
      </c>
    </row>
    <row r="98" spans="1:91" s="7" customFormat="1" ht="24.75" customHeight="1">
      <c r="A98" s="79" t="s">
        <v>81</v>
      </c>
      <c r="B98" s="80"/>
      <c r="C98" s="81"/>
      <c r="D98" s="227" t="s">
        <v>96</v>
      </c>
      <c r="E98" s="227"/>
      <c r="F98" s="227"/>
      <c r="G98" s="227"/>
      <c r="H98" s="227"/>
      <c r="I98" s="82"/>
      <c r="J98" s="227" t="s">
        <v>97</v>
      </c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27"/>
      <c r="Z98" s="227"/>
      <c r="AA98" s="227"/>
      <c r="AB98" s="227"/>
      <c r="AC98" s="227"/>
      <c r="AD98" s="227"/>
      <c r="AE98" s="227"/>
      <c r="AF98" s="227"/>
      <c r="AG98" s="225">
        <f>'02b - Rekonstrukce vodovo...'!J30</f>
        <v>0</v>
      </c>
      <c r="AH98" s="226"/>
      <c r="AI98" s="226"/>
      <c r="AJ98" s="226"/>
      <c r="AK98" s="226"/>
      <c r="AL98" s="226"/>
      <c r="AM98" s="226"/>
      <c r="AN98" s="225">
        <f t="shared" si="0"/>
        <v>0</v>
      </c>
      <c r="AO98" s="226"/>
      <c r="AP98" s="226"/>
      <c r="AQ98" s="83" t="s">
        <v>84</v>
      </c>
      <c r="AR98" s="80"/>
      <c r="AS98" s="84">
        <v>0</v>
      </c>
      <c r="AT98" s="85">
        <f t="shared" si="1"/>
        <v>0</v>
      </c>
      <c r="AU98" s="86">
        <f>'02b - Rekonstrukce vodovo...'!P124</f>
        <v>0</v>
      </c>
      <c r="AV98" s="85">
        <f>'02b - Rekonstrukce vodovo...'!J33</f>
        <v>0</v>
      </c>
      <c r="AW98" s="85">
        <f>'02b - Rekonstrukce vodovo...'!J34</f>
        <v>0</v>
      </c>
      <c r="AX98" s="85">
        <f>'02b - Rekonstrukce vodovo...'!J35</f>
        <v>0</v>
      </c>
      <c r="AY98" s="85">
        <f>'02b - Rekonstrukce vodovo...'!J36</f>
        <v>0</v>
      </c>
      <c r="AZ98" s="85">
        <f>'02b - Rekonstrukce vodovo...'!F33</f>
        <v>0</v>
      </c>
      <c r="BA98" s="85">
        <f>'02b - Rekonstrukce vodovo...'!F34</f>
        <v>0</v>
      </c>
      <c r="BB98" s="85">
        <f>'02b - Rekonstrukce vodovo...'!F35</f>
        <v>0</v>
      </c>
      <c r="BC98" s="85">
        <f>'02b - Rekonstrukce vodovo...'!F36</f>
        <v>0</v>
      </c>
      <c r="BD98" s="87">
        <f>'02b - Rekonstrukce vodovo...'!F37</f>
        <v>0</v>
      </c>
      <c r="BT98" s="88" t="s">
        <v>85</v>
      </c>
      <c r="BV98" s="88" t="s">
        <v>79</v>
      </c>
      <c r="BW98" s="88" t="s">
        <v>98</v>
      </c>
      <c r="BX98" s="88" t="s">
        <v>4</v>
      </c>
      <c r="CL98" s="88" t="s">
        <v>95</v>
      </c>
      <c r="CM98" s="88" t="s">
        <v>88</v>
      </c>
    </row>
    <row r="99" spans="1:91" s="7" customFormat="1" ht="16.5" customHeight="1">
      <c r="A99" s="79" t="s">
        <v>81</v>
      </c>
      <c r="B99" s="80"/>
      <c r="C99" s="81"/>
      <c r="D99" s="227" t="s">
        <v>99</v>
      </c>
      <c r="E99" s="227"/>
      <c r="F99" s="227"/>
      <c r="G99" s="227"/>
      <c r="H99" s="227"/>
      <c r="I99" s="82"/>
      <c r="J99" s="227" t="s">
        <v>100</v>
      </c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27"/>
      <c r="Y99" s="227"/>
      <c r="Z99" s="227"/>
      <c r="AA99" s="227"/>
      <c r="AB99" s="227"/>
      <c r="AC99" s="227"/>
      <c r="AD99" s="227"/>
      <c r="AE99" s="227"/>
      <c r="AF99" s="227"/>
      <c r="AG99" s="225">
        <f>'03 - Ostatní a vedlejší n...'!J30</f>
        <v>0</v>
      </c>
      <c r="AH99" s="226"/>
      <c r="AI99" s="226"/>
      <c r="AJ99" s="226"/>
      <c r="AK99" s="226"/>
      <c r="AL99" s="226"/>
      <c r="AM99" s="226"/>
      <c r="AN99" s="225">
        <f t="shared" si="0"/>
        <v>0</v>
      </c>
      <c r="AO99" s="226"/>
      <c r="AP99" s="226"/>
      <c r="AQ99" s="83" t="s">
        <v>84</v>
      </c>
      <c r="AR99" s="80"/>
      <c r="AS99" s="89">
        <v>0</v>
      </c>
      <c r="AT99" s="90">
        <f t="shared" si="1"/>
        <v>0</v>
      </c>
      <c r="AU99" s="91">
        <f>'03 - Ostatní a vedlejší n...'!P123</f>
        <v>0</v>
      </c>
      <c r="AV99" s="90">
        <f>'03 - Ostatní a vedlejší n...'!J33</f>
        <v>0</v>
      </c>
      <c r="AW99" s="90">
        <f>'03 - Ostatní a vedlejší n...'!J34</f>
        <v>0</v>
      </c>
      <c r="AX99" s="90">
        <f>'03 - Ostatní a vedlejší n...'!J35</f>
        <v>0</v>
      </c>
      <c r="AY99" s="90">
        <f>'03 - Ostatní a vedlejší n...'!J36</f>
        <v>0</v>
      </c>
      <c r="AZ99" s="90">
        <f>'03 - Ostatní a vedlejší n...'!F33</f>
        <v>0</v>
      </c>
      <c r="BA99" s="90">
        <f>'03 - Ostatní a vedlejší n...'!F34</f>
        <v>0</v>
      </c>
      <c r="BB99" s="90">
        <f>'03 - Ostatní a vedlejší n...'!F35</f>
        <v>0</v>
      </c>
      <c r="BC99" s="90">
        <f>'03 - Ostatní a vedlejší n...'!F36</f>
        <v>0</v>
      </c>
      <c r="BD99" s="92">
        <f>'03 - Ostatní a vedlejší n...'!F37</f>
        <v>0</v>
      </c>
      <c r="BT99" s="88" t="s">
        <v>85</v>
      </c>
      <c r="BV99" s="88" t="s">
        <v>79</v>
      </c>
      <c r="BW99" s="88" t="s">
        <v>101</v>
      </c>
      <c r="BX99" s="88" t="s">
        <v>4</v>
      </c>
      <c r="CL99" s="88" t="s">
        <v>1</v>
      </c>
      <c r="CM99" s="88" t="s">
        <v>88</v>
      </c>
    </row>
    <row r="100" spans="1:91" s="2" customFormat="1" ht="30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  <row r="101" spans="1:9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</sheetData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a - Rekonstrukce kanali...'!C2" display="/"/>
    <hyperlink ref="A96" location="'01b - Rekonstrukce kanali...'!C2" display="/"/>
    <hyperlink ref="A97" location="'02a - Rekonstrukce vodovo...'!C2" display="/"/>
    <hyperlink ref="A98" location="'02b - Rekonstrukce vodovo...'!C2" display="/"/>
    <hyperlink ref="A99" location="'03 - Ostatní a vedlejší 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92"/>
  <sheetViews>
    <sheetView showGridLines="0" workbookViewId="0">
      <selection activeCell="F56" sqref="F5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86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102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5" t="str">
        <f>'Rekapitulace stavby'!K6</f>
        <v>STARÉ HOBZÍ - REKONSTRUKCE KANALIZACE A VODOVODU</v>
      </c>
      <c r="F7" s="246"/>
      <c r="G7" s="246"/>
      <c r="H7" s="246"/>
      <c r="L7" s="20"/>
    </row>
    <row r="8" spans="1:46" s="2" customFormat="1" ht="12" customHeight="1">
      <c r="A8" s="32"/>
      <c r="B8" s="33"/>
      <c r="C8" s="32"/>
      <c r="D8" s="27" t="s">
        <v>103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8" t="s">
        <v>104</v>
      </c>
      <c r="F9" s="244"/>
      <c r="G9" s="244"/>
      <c r="H9" s="24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87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28. 2. 2025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7" t="str">
        <f>'Rekapitulace stavby'!E14</f>
        <v>Vyplň údaj</v>
      </c>
      <c r="F18" s="217"/>
      <c r="G18" s="217"/>
      <c r="H18" s="217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>
        <v>72095989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04" t="s">
        <v>1526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25</v>
      </c>
      <c r="J23" s="25" t="s">
        <v>33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1" t="s">
        <v>1</v>
      </c>
      <c r="F27" s="221"/>
      <c r="G27" s="221"/>
      <c r="H27" s="22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37</v>
      </c>
      <c r="E30" s="32"/>
      <c r="F30" s="32"/>
      <c r="G30" s="32"/>
      <c r="H30" s="32"/>
      <c r="I30" s="32"/>
      <c r="J30" s="71">
        <f>ROUND(J125,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41</v>
      </c>
      <c r="E33" s="27" t="s">
        <v>42</v>
      </c>
      <c r="F33" s="99">
        <f>ROUND((SUM(BE125:BE491)),  2)</f>
        <v>0</v>
      </c>
      <c r="G33" s="32"/>
      <c r="H33" s="32"/>
      <c r="I33" s="100">
        <v>0.21</v>
      </c>
      <c r="J33" s="99">
        <f>ROUND(((SUM(BE125:BE491))*I33),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99">
        <f>ROUND((SUM(BF125:BF491)),  2)</f>
        <v>0</v>
      </c>
      <c r="G34" s="32"/>
      <c r="H34" s="32"/>
      <c r="I34" s="100">
        <v>0.15</v>
      </c>
      <c r="J34" s="99">
        <f>ROUND(((SUM(BF125:BF491))*I34),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9">
        <f>ROUND((SUM(BG125:BG491)),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99">
        <f>ROUND((SUM(BH125:BH491)),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9">
        <f>ROUND((SUM(BI125:BI491)),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47</v>
      </c>
      <c r="E39" s="60"/>
      <c r="F39" s="60"/>
      <c r="G39" s="103" t="s">
        <v>48</v>
      </c>
      <c r="H39" s="104" t="s">
        <v>49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07" t="s">
        <v>53</v>
      </c>
      <c r="G61" s="45" t="s">
        <v>52</v>
      </c>
      <c r="H61" s="35"/>
      <c r="I61" s="35"/>
      <c r="J61" s="10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07" t="s">
        <v>53</v>
      </c>
      <c r="G76" s="45" t="s">
        <v>52</v>
      </c>
      <c r="H76" s="35"/>
      <c r="I76" s="35"/>
      <c r="J76" s="10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5" t="str">
        <f>E7</f>
        <v>STARÉ HOBZÍ - REKONSTRUKCE KANALIZACE A VODOVODU</v>
      </c>
      <c r="F85" s="246"/>
      <c r="G85" s="246"/>
      <c r="H85" s="246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103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8" t="str">
        <f>E9</f>
        <v>01a - Rekonstrukce kanalizace - uznatelné náklady</v>
      </c>
      <c r="F87" s="244"/>
      <c r="G87" s="244"/>
      <c r="H87" s="24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Staré Hobzí</v>
      </c>
      <c r="G89" s="32"/>
      <c r="H89" s="32"/>
      <c r="I89" s="27" t="s">
        <v>22</v>
      </c>
      <c r="J89" s="55" t="str">
        <f>IF(J12="","",J12)</f>
        <v>28. 2. 2025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>Obec Staré Hobzí</v>
      </c>
      <c r="G91" s="32"/>
      <c r="H91" s="32"/>
      <c r="I91" s="27" t="s">
        <v>30</v>
      </c>
      <c r="J91" s="30" t="str">
        <f>E21</f>
        <v>Ing. Martin Růžička, CSc.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>WAY project s.r.o.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106</v>
      </c>
      <c r="D94" s="101"/>
      <c r="E94" s="101"/>
      <c r="F94" s="101"/>
      <c r="G94" s="101"/>
      <c r="H94" s="101"/>
      <c r="I94" s="101"/>
      <c r="J94" s="110" t="s">
        <v>107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108</v>
      </c>
      <c r="D96" s="32"/>
      <c r="E96" s="32"/>
      <c r="F96" s="32"/>
      <c r="G96" s="32"/>
      <c r="H96" s="32"/>
      <c r="I96" s="32"/>
      <c r="J96" s="71">
        <f>J125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109</v>
      </c>
    </row>
    <row r="97" spans="1:31" s="9" customFormat="1" ht="24.95" customHeight="1">
      <c r="B97" s="112"/>
      <c r="D97" s="113" t="s">
        <v>110</v>
      </c>
      <c r="E97" s="114"/>
      <c r="F97" s="114"/>
      <c r="G97" s="114"/>
      <c r="H97" s="114"/>
      <c r="I97" s="114"/>
      <c r="J97" s="115">
        <f>J126</f>
        <v>0</v>
      </c>
      <c r="L97" s="112"/>
    </row>
    <row r="98" spans="1:31" s="10" customFormat="1" ht="19.899999999999999" customHeight="1">
      <c r="B98" s="116"/>
      <c r="D98" s="117" t="s">
        <v>111</v>
      </c>
      <c r="E98" s="118"/>
      <c r="F98" s="118"/>
      <c r="G98" s="118"/>
      <c r="H98" s="118"/>
      <c r="I98" s="118"/>
      <c r="J98" s="119">
        <f>J127</f>
        <v>0</v>
      </c>
      <c r="L98" s="116"/>
    </row>
    <row r="99" spans="1:31" s="10" customFormat="1" ht="19.899999999999999" customHeight="1">
      <c r="B99" s="116"/>
      <c r="D99" s="117" t="s">
        <v>112</v>
      </c>
      <c r="E99" s="118"/>
      <c r="F99" s="118"/>
      <c r="G99" s="118"/>
      <c r="H99" s="118"/>
      <c r="I99" s="118"/>
      <c r="J99" s="119">
        <f>J256</f>
        <v>0</v>
      </c>
      <c r="L99" s="116"/>
    </row>
    <row r="100" spans="1:31" s="10" customFormat="1" ht="19.899999999999999" customHeight="1">
      <c r="B100" s="116"/>
      <c r="D100" s="117" t="s">
        <v>113</v>
      </c>
      <c r="E100" s="118"/>
      <c r="F100" s="118"/>
      <c r="G100" s="118"/>
      <c r="H100" s="118"/>
      <c r="I100" s="118"/>
      <c r="J100" s="119">
        <f>J261</f>
        <v>0</v>
      </c>
      <c r="L100" s="116"/>
    </row>
    <row r="101" spans="1:31" s="10" customFormat="1" ht="19.899999999999999" customHeight="1">
      <c r="B101" s="116"/>
      <c r="D101" s="117" t="s">
        <v>114</v>
      </c>
      <c r="E101" s="118"/>
      <c r="F101" s="118"/>
      <c r="G101" s="118"/>
      <c r="H101" s="118"/>
      <c r="I101" s="118"/>
      <c r="J101" s="119">
        <f>J281</f>
        <v>0</v>
      </c>
      <c r="L101" s="116"/>
    </row>
    <row r="102" spans="1:31" s="10" customFormat="1" ht="19.899999999999999" customHeight="1">
      <c r="B102" s="116"/>
      <c r="D102" s="117" t="s">
        <v>115</v>
      </c>
      <c r="E102" s="118"/>
      <c r="F102" s="118"/>
      <c r="G102" s="118"/>
      <c r="H102" s="118"/>
      <c r="I102" s="118"/>
      <c r="J102" s="119">
        <f>J290</f>
        <v>0</v>
      </c>
      <c r="L102" s="116"/>
    </row>
    <row r="103" spans="1:31" s="10" customFormat="1" ht="19.899999999999999" customHeight="1">
      <c r="B103" s="116"/>
      <c r="D103" s="117" t="s">
        <v>116</v>
      </c>
      <c r="E103" s="118"/>
      <c r="F103" s="118"/>
      <c r="G103" s="118"/>
      <c r="H103" s="118"/>
      <c r="I103" s="118"/>
      <c r="J103" s="119">
        <f>J420</f>
        <v>0</v>
      </c>
      <c r="L103" s="116"/>
    </row>
    <row r="104" spans="1:31" s="10" customFormat="1" ht="19.899999999999999" customHeight="1">
      <c r="B104" s="116"/>
      <c r="D104" s="117" t="s">
        <v>117</v>
      </c>
      <c r="E104" s="118"/>
      <c r="F104" s="118"/>
      <c r="G104" s="118"/>
      <c r="H104" s="118"/>
      <c r="I104" s="118"/>
      <c r="J104" s="119">
        <f>J435</f>
        <v>0</v>
      </c>
      <c r="L104" s="116"/>
    </row>
    <row r="105" spans="1:31" s="10" customFormat="1" ht="19.899999999999999" customHeight="1">
      <c r="B105" s="116"/>
      <c r="D105" s="117" t="s">
        <v>118</v>
      </c>
      <c r="E105" s="118"/>
      <c r="F105" s="118"/>
      <c r="G105" s="118"/>
      <c r="H105" s="118"/>
      <c r="I105" s="118"/>
      <c r="J105" s="119">
        <f>J489</f>
        <v>0</v>
      </c>
      <c r="L105" s="116"/>
    </row>
    <row r="106" spans="1:31" s="2" customFormat="1" ht="21.7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5" customHeight="1">
      <c r="A111" s="32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5" customHeight="1">
      <c r="A112" s="32"/>
      <c r="B112" s="33"/>
      <c r="C112" s="21" t="s">
        <v>119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16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45" t="str">
        <f>E7</f>
        <v>STARÉ HOBZÍ - REKONSTRUKCE KANALIZACE A VODOVODU</v>
      </c>
      <c r="F115" s="246"/>
      <c r="G115" s="246"/>
      <c r="H115" s="246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103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2"/>
      <c r="D117" s="32"/>
      <c r="E117" s="228" t="str">
        <f>E9</f>
        <v>01a - Rekonstrukce kanalizace - uznatelné náklady</v>
      </c>
      <c r="F117" s="244"/>
      <c r="G117" s="244"/>
      <c r="H117" s="244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2"/>
      <c r="E119" s="32"/>
      <c r="F119" s="25" t="str">
        <f>F12</f>
        <v>Staré Hobzí</v>
      </c>
      <c r="G119" s="32"/>
      <c r="H119" s="32"/>
      <c r="I119" s="27" t="s">
        <v>22</v>
      </c>
      <c r="J119" s="55" t="str">
        <f>IF(J12="","",J12)</f>
        <v>28. 2. 2025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24</v>
      </c>
      <c r="D121" s="32"/>
      <c r="E121" s="32"/>
      <c r="F121" s="25" t="str">
        <f>E15</f>
        <v>Obec Staré Hobzí</v>
      </c>
      <c r="G121" s="32"/>
      <c r="H121" s="32"/>
      <c r="I121" s="27" t="s">
        <v>30</v>
      </c>
      <c r="J121" s="30" t="str">
        <f>E21</f>
        <v>Ing. Martin Růžička, CSc.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7" t="s">
        <v>28</v>
      </c>
      <c r="D122" s="32"/>
      <c r="E122" s="32"/>
      <c r="F122" s="25" t="str">
        <f>IF(E18="","",E18)</f>
        <v>Vyplň údaj</v>
      </c>
      <c r="G122" s="32"/>
      <c r="H122" s="32"/>
      <c r="I122" s="27" t="s">
        <v>32</v>
      </c>
      <c r="J122" s="30" t="str">
        <f>E24</f>
        <v>WAY project s.r.o.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20"/>
      <c r="B124" s="121"/>
      <c r="C124" s="122" t="s">
        <v>120</v>
      </c>
      <c r="D124" s="123" t="s">
        <v>62</v>
      </c>
      <c r="E124" s="123" t="s">
        <v>58</v>
      </c>
      <c r="F124" s="123" t="s">
        <v>59</v>
      </c>
      <c r="G124" s="123" t="s">
        <v>121</v>
      </c>
      <c r="H124" s="123" t="s">
        <v>122</v>
      </c>
      <c r="I124" s="123" t="s">
        <v>123</v>
      </c>
      <c r="J124" s="123" t="s">
        <v>107</v>
      </c>
      <c r="K124" s="124" t="s">
        <v>124</v>
      </c>
      <c r="L124" s="125"/>
      <c r="M124" s="62" t="s">
        <v>1</v>
      </c>
      <c r="N124" s="63" t="s">
        <v>41</v>
      </c>
      <c r="O124" s="63" t="s">
        <v>125</v>
      </c>
      <c r="P124" s="63" t="s">
        <v>126</v>
      </c>
      <c r="Q124" s="63" t="s">
        <v>127</v>
      </c>
      <c r="R124" s="63" t="s">
        <v>128</v>
      </c>
      <c r="S124" s="63" t="s">
        <v>129</v>
      </c>
      <c r="T124" s="64" t="s">
        <v>130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</row>
    <row r="125" spans="1:65" s="2" customFormat="1" ht="22.9" customHeight="1">
      <c r="A125" s="32"/>
      <c r="B125" s="33"/>
      <c r="C125" s="69" t="s">
        <v>131</v>
      </c>
      <c r="D125" s="32"/>
      <c r="E125" s="32"/>
      <c r="F125" s="32"/>
      <c r="G125" s="32"/>
      <c r="H125" s="32"/>
      <c r="I125" s="32"/>
      <c r="J125" s="126">
        <f>BK125</f>
        <v>0</v>
      </c>
      <c r="K125" s="32"/>
      <c r="L125" s="33"/>
      <c r="M125" s="65"/>
      <c r="N125" s="56"/>
      <c r="O125" s="66"/>
      <c r="P125" s="127">
        <f>P126</f>
        <v>0</v>
      </c>
      <c r="Q125" s="66"/>
      <c r="R125" s="127">
        <f>R126</f>
        <v>68.014975030000002</v>
      </c>
      <c r="S125" s="66"/>
      <c r="T125" s="128">
        <f>T126</f>
        <v>159.34300000000002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76</v>
      </c>
      <c r="AU125" s="17" t="s">
        <v>109</v>
      </c>
      <c r="BK125" s="129">
        <f>BK126</f>
        <v>0</v>
      </c>
    </row>
    <row r="126" spans="1:65" s="12" customFormat="1" ht="25.9" customHeight="1">
      <c r="B126" s="130"/>
      <c r="D126" s="131" t="s">
        <v>76</v>
      </c>
      <c r="E126" s="132" t="s">
        <v>132</v>
      </c>
      <c r="F126" s="132" t="s">
        <v>133</v>
      </c>
      <c r="I126" s="133"/>
      <c r="J126" s="134">
        <f>BK126</f>
        <v>0</v>
      </c>
      <c r="L126" s="130"/>
      <c r="M126" s="135"/>
      <c r="N126" s="136"/>
      <c r="O126" s="136"/>
      <c r="P126" s="137">
        <f>P127+P256+P261+P281+P290+P420+P435+P489</f>
        <v>0</v>
      </c>
      <c r="Q126" s="136"/>
      <c r="R126" s="137">
        <f>R127+R256+R261+R281+R290+R420+R435+R489</f>
        <v>68.014975030000002</v>
      </c>
      <c r="S126" s="136"/>
      <c r="T126" s="138">
        <f>T127+T256+T261+T281+T290+T420+T435+T489</f>
        <v>159.34300000000002</v>
      </c>
      <c r="AR126" s="131" t="s">
        <v>85</v>
      </c>
      <c r="AT126" s="139" t="s">
        <v>76</v>
      </c>
      <c r="AU126" s="139" t="s">
        <v>77</v>
      </c>
      <c r="AY126" s="131" t="s">
        <v>134</v>
      </c>
      <c r="BK126" s="140">
        <f>BK127+BK256+BK261+BK281+BK290+BK420+BK435+BK489</f>
        <v>0</v>
      </c>
    </row>
    <row r="127" spans="1:65" s="12" customFormat="1" ht="22.9" customHeight="1">
      <c r="B127" s="130"/>
      <c r="D127" s="131" t="s">
        <v>76</v>
      </c>
      <c r="E127" s="141" t="s">
        <v>85</v>
      </c>
      <c r="F127" s="141" t="s">
        <v>135</v>
      </c>
      <c r="I127" s="133"/>
      <c r="J127" s="142">
        <f>BK127</f>
        <v>0</v>
      </c>
      <c r="L127" s="130"/>
      <c r="M127" s="135"/>
      <c r="N127" s="136"/>
      <c r="O127" s="136"/>
      <c r="P127" s="137">
        <f>SUM(P128:P255)</f>
        <v>0</v>
      </c>
      <c r="Q127" s="136"/>
      <c r="R127" s="137">
        <f>SUM(R128:R255)</f>
        <v>0.69015000000000004</v>
      </c>
      <c r="S127" s="136"/>
      <c r="T127" s="138">
        <f>SUM(T128:T255)</f>
        <v>100.114</v>
      </c>
      <c r="AR127" s="131" t="s">
        <v>85</v>
      </c>
      <c r="AT127" s="139" t="s">
        <v>76</v>
      </c>
      <c r="AU127" s="139" t="s">
        <v>85</v>
      </c>
      <c r="AY127" s="131" t="s">
        <v>134</v>
      </c>
      <c r="BK127" s="140">
        <f>SUM(BK128:BK255)</f>
        <v>0</v>
      </c>
    </row>
    <row r="128" spans="1:65" s="2" customFormat="1" ht="16.5" customHeight="1">
      <c r="A128" s="32"/>
      <c r="B128" s="143"/>
      <c r="C128" s="144" t="s">
        <v>85</v>
      </c>
      <c r="D128" s="144" t="s">
        <v>136</v>
      </c>
      <c r="E128" s="145" t="s">
        <v>137</v>
      </c>
      <c r="F128" s="146" t="s">
        <v>138</v>
      </c>
      <c r="G128" s="147" t="s">
        <v>139</v>
      </c>
      <c r="H128" s="148">
        <v>2</v>
      </c>
      <c r="I128" s="149"/>
      <c r="J128" s="150">
        <f>ROUND(I128*H128,2)</f>
        <v>0</v>
      </c>
      <c r="K128" s="146" t="s">
        <v>140</v>
      </c>
      <c r="L128" s="33"/>
      <c r="M128" s="151" t="s">
        <v>1</v>
      </c>
      <c r="N128" s="152" t="s">
        <v>42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141</v>
      </c>
      <c r="AT128" s="155" t="s">
        <v>136</v>
      </c>
      <c r="AU128" s="155" t="s">
        <v>88</v>
      </c>
      <c r="AY128" s="17" t="s">
        <v>134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85</v>
      </c>
      <c r="BK128" s="156">
        <f>ROUND(I128*H128,2)</f>
        <v>0</v>
      </c>
      <c r="BL128" s="17" t="s">
        <v>141</v>
      </c>
      <c r="BM128" s="155" t="s">
        <v>142</v>
      </c>
    </row>
    <row r="129" spans="1:65" s="2" customFormat="1">
      <c r="A129" s="32"/>
      <c r="B129" s="33"/>
      <c r="C129" s="32"/>
      <c r="D129" s="157" t="s">
        <v>143</v>
      </c>
      <c r="E129" s="32"/>
      <c r="F129" s="158" t="s">
        <v>144</v>
      </c>
      <c r="G129" s="32"/>
      <c r="H129" s="32"/>
      <c r="I129" s="159"/>
      <c r="J129" s="32"/>
      <c r="K129" s="32"/>
      <c r="L129" s="33"/>
      <c r="M129" s="160"/>
      <c r="N129" s="161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143</v>
      </c>
      <c r="AU129" s="17" t="s">
        <v>88</v>
      </c>
    </row>
    <row r="130" spans="1:65" s="13" customFormat="1">
      <c r="B130" s="162"/>
      <c r="D130" s="157" t="s">
        <v>145</v>
      </c>
      <c r="E130" s="163" t="s">
        <v>1</v>
      </c>
      <c r="F130" s="164" t="s">
        <v>146</v>
      </c>
      <c r="H130" s="165">
        <v>2</v>
      </c>
      <c r="I130" s="166"/>
      <c r="L130" s="162"/>
      <c r="M130" s="167"/>
      <c r="N130" s="168"/>
      <c r="O130" s="168"/>
      <c r="P130" s="168"/>
      <c r="Q130" s="168"/>
      <c r="R130" s="168"/>
      <c r="S130" s="168"/>
      <c r="T130" s="169"/>
      <c r="AT130" s="163" t="s">
        <v>145</v>
      </c>
      <c r="AU130" s="163" t="s">
        <v>88</v>
      </c>
      <c r="AV130" s="13" t="s">
        <v>88</v>
      </c>
      <c r="AW130" s="13" t="s">
        <v>31</v>
      </c>
      <c r="AX130" s="13" t="s">
        <v>85</v>
      </c>
      <c r="AY130" s="163" t="s">
        <v>134</v>
      </c>
    </row>
    <row r="131" spans="1:65" s="2" customFormat="1" ht="16.5" customHeight="1">
      <c r="A131" s="32"/>
      <c r="B131" s="143"/>
      <c r="C131" s="144" t="s">
        <v>88</v>
      </c>
      <c r="D131" s="144" t="s">
        <v>136</v>
      </c>
      <c r="E131" s="145" t="s">
        <v>147</v>
      </c>
      <c r="F131" s="146" t="s">
        <v>148</v>
      </c>
      <c r="G131" s="147" t="s">
        <v>139</v>
      </c>
      <c r="H131" s="148">
        <v>2</v>
      </c>
      <c r="I131" s="149"/>
      <c r="J131" s="150">
        <f>ROUND(I131*H131,2)</f>
        <v>0</v>
      </c>
      <c r="K131" s="146" t="s">
        <v>140</v>
      </c>
      <c r="L131" s="33"/>
      <c r="M131" s="151" t="s">
        <v>1</v>
      </c>
      <c r="N131" s="152" t="s">
        <v>42</v>
      </c>
      <c r="O131" s="58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141</v>
      </c>
      <c r="AT131" s="155" t="s">
        <v>136</v>
      </c>
      <c r="AU131" s="155" t="s">
        <v>88</v>
      </c>
      <c r="AY131" s="17" t="s">
        <v>134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85</v>
      </c>
      <c r="BK131" s="156">
        <f>ROUND(I131*H131,2)</f>
        <v>0</v>
      </c>
      <c r="BL131" s="17" t="s">
        <v>141</v>
      </c>
      <c r="BM131" s="155" t="s">
        <v>149</v>
      </c>
    </row>
    <row r="132" spans="1:65" s="2" customFormat="1">
      <c r="A132" s="32"/>
      <c r="B132" s="33"/>
      <c r="C132" s="32"/>
      <c r="D132" s="157" t="s">
        <v>143</v>
      </c>
      <c r="E132" s="32"/>
      <c r="F132" s="158" t="s">
        <v>150</v>
      </c>
      <c r="G132" s="32"/>
      <c r="H132" s="32"/>
      <c r="I132" s="159"/>
      <c r="J132" s="32"/>
      <c r="K132" s="32"/>
      <c r="L132" s="33"/>
      <c r="M132" s="160"/>
      <c r="N132" s="161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143</v>
      </c>
      <c r="AU132" s="17" t="s">
        <v>88</v>
      </c>
    </row>
    <row r="133" spans="1:65" s="13" customFormat="1">
      <c r="B133" s="162"/>
      <c r="D133" s="157" t="s">
        <v>145</v>
      </c>
      <c r="E133" s="163" t="s">
        <v>1</v>
      </c>
      <c r="F133" s="164" t="s">
        <v>151</v>
      </c>
      <c r="H133" s="165">
        <v>2</v>
      </c>
      <c r="I133" s="166"/>
      <c r="L133" s="162"/>
      <c r="M133" s="167"/>
      <c r="N133" s="168"/>
      <c r="O133" s="168"/>
      <c r="P133" s="168"/>
      <c r="Q133" s="168"/>
      <c r="R133" s="168"/>
      <c r="S133" s="168"/>
      <c r="T133" s="169"/>
      <c r="AT133" s="163" t="s">
        <v>145</v>
      </c>
      <c r="AU133" s="163" t="s">
        <v>88</v>
      </c>
      <c r="AV133" s="13" t="s">
        <v>88</v>
      </c>
      <c r="AW133" s="13" t="s">
        <v>31</v>
      </c>
      <c r="AX133" s="13" t="s">
        <v>85</v>
      </c>
      <c r="AY133" s="163" t="s">
        <v>134</v>
      </c>
    </row>
    <row r="134" spans="1:65" s="14" customFormat="1">
      <c r="B134" s="170"/>
      <c r="D134" s="157" t="s">
        <v>145</v>
      </c>
      <c r="E134" s="171" t="s">
        <v>1</v>
      </c>
      <c r="F134" s="172" t="s">
        <v>152</v>
      </c>
      <c r="H134" s="171" t="s">
        <v>1</v>
      </c>
      <c r="I134" s="173"/>
      <c r="L134" s="170"/>
      <c r="M134" s="174"/>
      <c r="N134" s="175"/>
      <c r="O134" s="175"/>
      <c r="P134" s="175"/>
      <c r="Q134" s="175"/>
      <c r="R134" s="175"/>
      <c r="S134" s="175"/>
      <c r="T134" s="176"/>
      <c r="AT134" s="171" t="s">
        <v>145</v>
      </c>
      <c r="AU134" s="171" t="s">
        <v>88</v>
      </c>
      <c r="AV134" s="14" t="s">
        <v>85</v>
      </c>
      <c r="AW134" s="14" t="s">
        <v>31</v>
      </c>
      <c r="AX134" s="14" t="s">
        <v>77</v>
      </c>
      <c r="AY134" s="171" t="s">
        <v>134</v>
      </c>
    </row>
    <row r="135" spans="1:65" s="2" customFormat="1" ht="16.5" customHeight="1">
      <c r="A135" s="32"/>
      <c r="B135" s="143"/>
      <c r="C135" s="144" t="s">
        <v>153</v>
      </c>
      <c r="D135" s="144" t="s">
        <v>136</v>
      </c>
      <c r="E135" s="145" t="s">
        <v>154</v>
      </c>
      <c r="F135" s="146" t="s">
        <v>155</v>
      </c>
      <c r="G135" s="147" t="s">
        <v>139</v>
      </c>
      <c r="H135" s="148">
        <v>2</v>
      </c>
      <c r="I135" s="149"/>
      <c r="J135" s="150">
        <f>ROUND(I135*H135,2)</f>
        <v>0</v>
      </c>
      <c r="K135" s="146" t="s">
        <v>140</v>
      </c>
      <c r="L135" s="33"/>
      <c r="M135" s="151" t="s">
        <v>1</v>
      </c>
      <c r="N135" s="152" t="s">
        <v>42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141</v>
      </c>
      <c r="AT135" s="155" t="s">
        <v>136</v>
      </c>
      <c r="AU135" s="155" t="s">
        <v>88</v>
      </c>
      <c r="AY135" s="17" t="s">
        <v>134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85</v>
      </c>
      <c r="BK135" s="156">
        <f>ROUND(I135*H135,2)</f>
        <v>0</v>
      </c>
      <c r="BL135" s="17" t="s">
        <v>141</v>
      </c>
      <c r="BM135" s="155" t="s">
        <v>156</v>
      </c>
    </row>
    <row r="136" spans="1:65" s="2" customFormat="1">
      <c r="A136" s="32"/>
      <c r="B136" s="33"/>
      <c r="C136" s="32"/>
      <c r="D136" s="157" t="s">
        <v>143</v>
      </c>
      <c r="E136" s="32"/>
      <c r="F136" s="158" t="s">
        <v>157</v>
      </c>
      <c r="G136" s="32"/>
      <c r="H136" s="32"/>
      <c r="I136" s="159"/>
      <c r="J136" s="32"/>
      <c r="K136" s="32"/>
      <c r="L136" s="33"/>
      <c r="M136" s="160"/>
      <c r="N136" s="161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143</v>
      </c>
      <c r="AU136" s="17" t="s">
        <v>88</v>
      </c>
    </row>
    <row r="137" spans="1:65" s="13" customFormat="1">
      <c r="B137" s="162"/>
      <c r="D137" s="157" t="s">
        <v>145</v>
      </c>
      <c r="E137" s="163" t="s">
        <v>1</v>
      </c>
      <c r="F137" s="164" t="s">
        <v>146</v>
      </c>
      <c r="H137" s="165">
        <v>2</v>
      </c>
      <c r="I137" s="166"/>
      <c r="L137" s="162"/>
      <c r="M137" s="167"/>
      <c r="N137" s="168"/>
      <c r="O137" s="168"/>
      <c r="P137" s="168"/>
      <c r="Q137" s="168"/>
      <c r="R137" s="168"/>
      <c r="S137" s="168"/>
      <c r="T137" s="169"/>
      <c r="AT137" s="163" t="s">
        <v>145</v>
      </c>
      <c r="AU137" s="163" t="s">
        <v>88</v>
      </c>
      <c r="AV137" s="13" t="s">
        <v>88</v>
      </c>
      <c r="AW137" s="13" t="s">
        <v>31</v>
      </c>
      <c r="AX137" s="13" t="s">
        <v>85</v>
      </c>
      <c r="AY137" s="163" t="s">
        <v>134</v>
      </c>
    </row>
    <row r="138" spans="1:65" s="2" customFormat="1" ht="21.75" customHeight="1">
      <c r="A138" s="32"/>
      <c r="B138" s="143"/>
      <c r="C138" s="144" t="s">
        <v>141</v>
      </c>
      <c r="D138" s="144" t="s">
        <v>136</v>
      </c>
      <c r="E138" s="145" t="s">
        <v>158</v>
      </c>
      <c r="F138" s="146" t="s">
        <v>159</v>
      </c>
      <c r="G138" s="147" t="s">
        <v>160</v>
      </c>
      <c r="H138" s="148">
        <v>153.19999999999999</v>
      </c>
      <c r="I138" s="149"/>
      <c r="J138" s="150">
        <f>ROUND(I138*H138,2)</f>
        <v>0</v>
      </c>
      <c r="K138" s="146" t="s">
        <v>140</v>
      </c>
      <c r="L138" s="33"/>
      <c r="M138" s="151" t="s">
        <v>1</v>
      </c>
      <c r="N138" s="152" t="s">
        <v>42</v>
      </c>
      <c r="O138" s="58"/>
      <c r="P138" s="153">
        <f>O138*H138</f>
        <v>0</v>
      </c>
      <c r="Q138" s="153">
        <v>0</v>
      </c>
      <c r="R138" s="153">
        <f>Q138*H138</f>
        <v>0</v>
      </c>
      <c r="S138" s="153">
        <v>0.44</v>
      </c>
      <c r="T138" s="154">
        <f>S138*H138</f>
        <v>67.408000000000001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141</v>
      </c>
      <c r="AT138" s="155" t="s">
        <v>136</v>
      </c>
      <c r="AU138" s="155" t="s">
        <v>88</v>
      </c>
      <c r="AY138" s="17" t="s">
        <v>134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85</v>
      </c>
      <c r="BK138" s="156">
        <f>ROUND(I138*H138,2)</f>
        <v>0</v>
      </c>
      <c r="BL138" s="17" t="s">
        <v>141</v>
      </c>
      <c r="BM138" s="155" t="s">
        <v>161</v>
      </c>
    </row>
    <row r="139" spans="1:65" s="2" customFormat="1" ht="19.5">
      <c r="A139" s="32"/>
      <c r="B139" s="33"/>
      <c r="C139" s="32"/>
      <c r="D139" s="157" t="s">
        <v>143</v>
      </c>
      <c r="E139" s="32"/>
      <c r="F139" s="158" t="s">
        <v>162</v>
      </c>
      <c r="G139" s="32"/>
      <c r="H139" s="32"/>
      <c r="I139" s="159"/>
      <c r="J139" s="32"/>
      <c r="K139" s="32"/>
      <c r="L139" s="33"/>
      <c r="M139" s="160"/>
      <c r="N139" s="161"/>
      <c r="O139" s="58"/>
      <c r="P139" s="58"/>
      <c r="Q139" s="58"/>
      <c r="R139" s="58"/>
      <c r="S139" s="58"/>
      <c r="T139" s="5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143</v>
      </c>
      <c r="AU139" s="17" t="s">
        <v>88</v>
      </c>
    </row>
    <row r="140" spans="1:65" s="14" customFormat="1">
      <c r="B140" s="170"/>
      <c r="D140" s="157" t="s">
        <v>145</v>
      </c>
      <c r="E140" s="171" t="s">
        <v>1</v>
      </c>
      <c r="F140" s="172" t="s">
        <v>163</v>
      </c>
      <c r="H140" s="171" t="s">
        <v>1</v>
      </c>
      <c r="I140" s="173"/>
      <c r="L140" s="170"/>
      <c r="M140" s="174"/>
      <c r="N140" s="175"/>
      <c r="O140" s="175"/>
      <c r="P140" s="175"/>
      <c r="Q140" s="175"/>
      <c r="R140" s="175"/>
      <c r="S140" s="175"/>
      <c r="T140" s="176"/>
      <c r="AT140" s="171" t="s">
        <v>145</v>
      </c>
      <c r="AU140" s="171" t="s">
        <v>88</v>
      </c>
      <c r="AV140" s="14" t="s">
        <v>85</v>
      </c>
      <c r="AW140" s="14" t="s">
        <v>31</v>
      </c>
      <c r="AX140" s="14" t="s">
        <v>77</v>
      </c>
      <c r="AY140" s="171" t="s">
        <v>134</v>
      </c>
    </row>
    <row r="141" spans="1:65" s="13" customFormat="1">
      <c r="B141" s="162"/>
      <c r="D141" s="157" t="s">
        <v>145</v>
      </c>
      <c r="E141" s="163" t="s">
        <v>1</v>
      </c>
      <c r="F141" s="164" t="s">
        <v>164</v>
      </c>
      <c r="H141" s="165">
        <v>146.80000000000001</v>
      </c>
      <c r="I141" s="166"/>
      <c r="L141" s="162"/>
      <c r="M141" s="167"/>
      <c r="N141" s="168"/>
      <c r="O141" s="168"/>
      <c r="P141" s="168"/>
      <c r="Q141" s="168"/>
      <c r="R141" s="168"/>
      <c r="S141" s="168"/>
      <c r="T141" s="169"/>
      <c r="AT141" s="163" t="s">
        <v>145</v>
      </c>
      <c r="AU141" s="163" t="s">
        <v>88</v>
      </c>
      <c r="AV141" s="13" t="s">
        <v>88</v>
      </c>
      <c r="AW141" s="13" t="s">
        <v>31</v>
      </c>
      <c r="AX141" s="13" t="s">
        <v>77</v>
      </c>
      <c r="AY141" s="163" t="s">
        <v>134</v>
      </c>
    </row>
    <row r="142" spans="1:65" s="14" customFormat="1">
      <c r="B142" s="170"/>
      <c r="D142" s="157" t="s">
        <v>145</v>
      </c>
      <c r="E142" s="171" t="s">
        <v>1</v>
      </c>
      <c r="F142" s="172" t="s">
        <v>165</v>
      </c>
      <c r="H142" s="171" t="s">
        <v>1</v>
      </c>
      <c r="I142" s="173"/>
      <c r="L142" s="170"/>
      <c r="M142" s="174"/>
      <c r="N142" s="175"/>
      <c r="O142" s="175"/>
      <c r="P142" s="175"/>
      <c r="Q142" s="175"/>
      <c r="R142" s="175"/>
      <c r="S142" s="175"/>
      <c r="T142" s="176"/>
      <c r="AT142" s="171" t="s">
        <v>145</v>
      </c>
      <c r="AU142" s="171" t="s">
        <v>88</v>
      </c>
      <c r="AV142" s="14" t="s">
        <v>85</v>
      </c>
      <c r="AW142" s="14" t="s">
        <v>31</v>
      </c>
      <c r="AX142" s="14" t="s">
        <v>77</v>
      </c>
      <c r="AY142" s="171" t="s">
        <v>134</v>
      </c>
    </row>
    <row r="143" spans="1:65" s="13" customFormat="1">
      <c r="B143" s="162"/>
      <c r="D143" s="157" t="s">
        <v>145</v>
      </c>
      <c r="E143" s="163" t="s">
        <v>1</v>
      </c>
      <c r="F143" s="164" t="s">
        <v>166</v>
      </c>
      <c r="H143" s="165">
        <v>6.4</v>
      </c>
      <c r="I143" s="166"/>
      <c r="L143" s="162"/>
      <c r="M143" s="167"/>
      <c r="N143" s="168"/>
      <c r="O143" s="168"/>
      <c r="P143" s="168"/>
      <c r="Q143" s="168"/>
      <c r="R143" s="168"/>
      <c r="S143" s="168"/>
      <c r="T143" s="169"/>
      <c r="AT143" s="163" t="s">
        <v>145</v>
      </c>
      <c r="AU143" s="163" t="s">
        <v>88</v>
      </c>
      <c r="AV143" s="13" t="s">
        <v>88</v>
      </c>
      <c r="AW143" s="13" t="s">
        <v>31</v>
      </c>
      <c r="AX143" s="13" t="s">
        <v>77</v>
      </c>
      <c r="AY143" s="163" t="s">
        <v>134</v>
      </c>
    </row>
    <row r="144" spans="1:65" s="15" customFormat="1">
      <c r="B144" s="177"/>
      <c r="D144" s="157" t="s">
        <v>145</v>
      </c>
      <c r="E144" s="178" t="s">
        <v>1</v>
      </c>
      <c r="F144" s="179" t="s">
        <v>167</v>
      </c>
      <c r="H144" s="180">
        <v>153.19999999999999</v>
      </c>
      <c r="I144" s="181"/>
      <c r="L144" s="177"/>
      <c r="M144" s="182"/>
      <c r="N144" s="183"/>
      <c r="O144" s="183"/>
      <c r="P144" s="183"/>
      <c r="Q144" s="183"/>
      <c r="R144" s="183"/>
      <c r="S144" s="183"/>
      <c r="T144" s="184"/>
      <c r="AT144" s="178" t="s">
        <v>145</v>
      </c>
      <c r="AU144" s="178" t="s">
        <v>88</v>
      </c>
      <c r="AV144" s="15" t="s">
        <v>141</v>
      </c>
      <c r="AW144" s="15" t="s">
        <v>31</v>
      </c>
      <c r="AX144" s="15" t="s">
        <v>85</v>
      </c>
      <c r="AY144" s="178" t="s">
        <v>134</v>
      </c>
    </row>
    <row r="145" spans="1:65" s="2" customFormat="1" ht="16.5" customHeight="1">
      <c r="A145" s="32"/>
      <c r="B145" s="143"/>
      <c r="C145" s="144" t="s">
        <v>168</v>
      </c>
      <c r="D145" s="144" t="s">
        <v>136</v>
      </c>
      <c r="E145" s="145" t="s">
        <v>169</v>
      </c>
      <c r="F145" s="146" t="s">
        <v>170</v>
      </c>
      <c r="G145" s="147" t="s">
        <v>160</v>
      </c>
      <c r="H145" s="148">
        <v>146.80000000000001</v>
      </c>
      <c r="I145" s="149"/>
      <c r="J145" s="150">
        <f>ROUND(I145*H145,2)</f>
        <v>0</v>
      </c>
      <c r="K145" s="146" t="s">
        <v>140</v>
      </c>
      <c r="L145" s="33"/>
      <c r="M145" s="151" t="s">
        <v>1</v>
      </c>
      <c r="N145" s="152" t="s">
        <v>42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0.22</v>
      </c>
      <c r="T145" s="154">
        <f>S145*H145</f>
        <v>32.295999999999999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141</v>
      </c>
      <c r="AT145" s="155" t="s">
        <v>136</v>
      </c>
      <c r="AU145" s="155" t="s">
        <v>88</v>
      </c>
      <c r="AY145" s="17" t="s">
        <v>134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85</v>
      </c>
      <c r="BK145" s="156">
        <f>ROUND(I145*H145,2)</f>
        <v>0</v>
      </c>
      <c r="BL145" s="17" t="s">
        <v>141</v>
      </c>
      <c r="BM145" s="155" t="s">
        <v>171</v>
      </c>
    </row>
    <row r="146" spans="1:65" s="2" customFormat="1" ht="19.5">
      <c r="A146" s="32"/>
      <c r="B146" s="33"/>
      <c r="C146" s="32"/>
      <c r="D146" s="157" t="s">
        <v>143</v>
      </c>
      <c r="E146" s="32"/>
      <c r="F146" s="158" t="s">
        <v>172</v>
      </c>
      <c r="G146" s="32"/>
      <c r="H146" s="32"/>
      <c r="I146" s="159"/>
      <c r="J146" s="32"/>
      <c r="K146" s="32"/>
      <c r="L146" s="33"/>
      <c r="M146" s="160"/>
      <c r="N146" s="161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143</v>
      </c>
      <c r="AU146" s="17" t="s">
        <v>88</v>
      </c>
    </row>
    <row r="147" spans="1:65" s="14" customFormat="1">
      <c r="B147" s="170"/>
      <c r="D147" s="157" t="s">
        <v>145</v>
      </c>
      <c r="E147" s="171" t="s">
        <v>1</v>
      </c>
      <c r="F147" s="172" t="s">
        <v>173</v>
      </c>
      <c r="H147" s="171" t="s">
        <v>1</v>
      </c>
      <c r="I147" s="173"/>
      <c r="L147" s="170"/>
      <c r="M147" s="174"/>
      <c r="N147" s="175"/>
      <c r="O147" s="175"/>
      <c r="P147" s="175"/>
      <c r="Q147" s="175"/>
      <c r="R147" s="175"/>
      <c r="S147" s="175"/>
      <c r="T147" s="176"/>
      <c r="AT147" s="171" t="s">
        <v>145</v>
      </c>
      <c r="AU147" s="171" t="s">
        <v>88</v>
      </c>
      <c r="AV147" s="14" t="s">
        <v>85</v>
      </c>
      <c r="AW147" s="14" t="s">
        <v>31</v>
      </c>
      <c r="AX147" s="14" t="s">
        <v>77</v>
      </c>
      <c r="AY147" s="171" t="s">
        <v>134</v>
      </c>
    </row>
    <row r="148" spans="1:65" s="13" customFormat="1">
      <c r="B148" s="162"/>
      <c r="D148" s="157" t="s">
        <v>145</v>
      </c>
      <c r="E148" s="163" t="s">
        <v>1</v>
      </c>
      <c r="F148" s="164" t="s">
        <v>164</v>
      </c>
      <c r="H148" s="165">
        <v>146.80000000000001</v>
      </c>
      <c r="I148" s="166"/>
      <c r="L148" s="162"/>
      <c r="M148" s="167"/>
      <c r="N148" s="168"/>
      <c r="O148" s="168"/>
      <c r="P148" s="168"/>
      <c r="Q148" s="168"/>
      <c r="R148" s="168"/>
      <c r="S148" s="168"/>
      <c r="T148" s="169"/>
      <c r="AT148" s="163" t="s">
        <v>145</v>
      </c>
      <c r="AU148" s="163" t="s">
        <v>88</v>
      </c>
      <c r="AV148" s="13" t="s">
        <v>88</v>
      </c>
      <c r="AW148" s="13" t="s">
        <v>31</v>
      </c>
      <c r="AX148" s="13" t="s">
        <v>85</v>
      </c>
      <c r="AY148" s="163" t="s">
        <v>134</v>
      </c>
    </row>
    <row r="149" spans="1:65" s="2" customFormat="1" ht="16.5" customHeight="1">
      <c r="A149" s="32"/>
      <c r="B149" s="143"/>
      <c r="C149" s="144" t="s">
        <v>174</v>
      </c>
      <c r="D149" s="144" t="s">
        <v>136</v>
      </c>
      <c r="E149" s="145" t="s">
        <v>175</v>
      </c>
      <c r="F149" s="146" t="s">
        <v>176</v>
      </c>
      <c r="G149" s="147" t="s">
        <v>177</v>
      </c>
      <c r="H149" s="148">
        <v>2</v>
      </c>
      <c r="I149" s="149"/>
      <c r="J149" s="150">
        <f>ROUND(I149*H149,2)</f>
        <v>0</v>
      </c>
      <c r="K149" s="146" t="s">
        <v>140</v>
      </c>
      <c r="L149" s="33"/>
      <c r="M149" s="151" t="s">
        <v>1</v>
      </c>
      <c r="N149" s="152" t="s">
        <v>42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0.20499999999999999</v>
      </c>
      <c r="T149" s="154">
        <f>S149*H149</f>
        <v>0.41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141</v>
      </c>
      <c r="AT149" s="155" t="s">
        <v>136</v>
      </c>
      <c r="AU149" s="155" t="s">
        <v>88</v>
      </c>
      <c r="AY149" s="17" t="s">
        <v>134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85</v>
      </c>
      <c r="BK149" s="156">
        <f>ROUND(I149*H149,2)</f>
        <v>0</v>
      </c>
      <c r="BL149" s="17" t="s">
        <v>141</v>
      </c>
      <c r="BM149" s="155" t="s">
        <v>178</v>
      </c>
    </row>
    <row r="150" spans="1:65" s="2" customFormat="1" ht="19.5">
      <c r="A150" s="32"/>
      <c r="B150" s="33"/>
      <c r="C150" s="32"/>
      <c r="D150" s="157" t="s">
        <v>143</v>
      </c>
      <c r="E150" s="32"/>
      <c r="F150" s="158" t="s">
        <v>179</v>
      </c>
      <c r="G150" s="32"/>
      <c r="H150" s="32"/>
      <c r="I150" s="159"/>
      <c r="J150" s="32"/>
      <c r="K150" s="32"/>
      <c r="L150" s="33"/>
      <c r="M150" s="160"/>
      <c r="N150" s="161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143</v>
      </c>
      <c r="AU150" s="17" t="s">
        <v>88</v>
      </c>
    </row>
    <row r="151" spans="1:65" s="13" customFormat="1">
      <c r="B151" s="162"/>
      <c r="D151" s="157" t="s">
        <v>145</v>
      </c>
      <c r="E151" s="163" t="s">
        <v>1</v>
      </c>
      <c r="F151" s="164" t="s">
        <v>180</v>
      </c>
      <c r="H151" s="165">
        <v>2</v>
      </c>
      <c r="I151" s="166"/>
      <c r="L151" s="162"/>
      <c r="M151" s="167"/>
      <c r="N151" s="168"/>
      <c r="O151" s="168"/>
      <c r="P151" s="168"/>
      <c r="Q151" s="168"/>
      <c r="R151" s="168"/>
      <c r="S151" s="168"/>
      <c r="T151" s="169"/>
      <c r="AT151" s="163" t="s">
        <v>145</v>
      </c>
      <c r="AU151" s="163" t="s">
        <v>88</v>
      </c>
      <c r="AV151" s="13" t="s">
        <v>88</v>
      </c>
      <c r="AW151" s="13" t="s">
        <v>31</v>
      </c>
      <c r="AX151" s="13" t="s">
        <v>85</v>
      </c>
      <c r="AY151" s="163" t="s">
        <v>134</v>
      </c>
    </row>
    <row r="152" spans="1:65" s="14" customFormat="1">
      <c r="B152" s="170"/>
      <c r="D152" s="157" t="s">
        <v>145</v>
      </c>
      <c r="E152" s="171" t="s">
        <v>1</v>
      </c>
      <c r="F152" s="172" t="s">
        <v>181</v>
      </c>
      <c r="H152" s="171" t="s">
        <v>1</v>
      </c>
      <c r="I152" s="173"/>
      <c r="L152" s="170"/>
      <c r="M152" s="174"/>
      <c r="N152" s="175"/>
      <c r="O152" s="175"/>
      <c r="P152" s="175"/>
      <c r="Q152" s="175"/>
      <c r="R152" s="175"/>
      <c r="S152" s="175"/>
      <c r="T152" s="176"/>
      <c r="AT152" s="171" t="s">
        <v>145</v>
      </c>
      <c r="AU152" s="171" t="s">
        <v>88</v>
      </c>
      <c r="AV152" s="14" t="s">
        <v>85</v>
      </c>
      <c r="AW152" s="14" t="s">
        <v>31</v>
      </c>
      <c r="AX152" s="14" t="s">
        <v>77</v>
      </c>
      <c r="AY152" s="171" t="s">
        <v>134</v>
      </c>
    </row>
    <row r="153" spans="1:65" s="2" customFormat="1" ht="16.5" customHeight="1">
      <c r="A153" s="32"/>
      <c r="B153" s="143"/>
      <c r="C153" s="144" t="s">
        <v>182</v>
      </c>
      <c r="D153" s="144" t="s">
        <v>136</v>
      </c>
      <c r="E153" s="145" t="s">
        <v>183</v>
      </c>
      <c r="F153" s="146" t="s">
        <v>184</v>
      </c>
      <c r="G153" s="147" t="s">
        <v>185</v>
      </c>
      <c r="H153" s="148">
        <v>160</v>
      </c>
      <c r="I153" s="149"/>
      <c r="J153" s="150">
        <f>ROUND(I153*H153,2)</f>
        <v>0</v>
      </c>
      <c r="K153" s="146" t="s">
        <v>140</v>
      </c>
      <c r="L153" s="33"/>
      <c r="M153" s="151" t="s">
        <v>1</v>
      </c>
      <c r="N153" s="152" t="s">
        <v>42</v>
      </c>
      <c r="O153" s="58"/>
      <c r="P153" s="153">
        <f>O153*H153</f>
        <v>0</v>
      </c>
      <c r="Q153" s="153">
        <v>4.0000000000000003E-5</v>
      </c>
      <c r="R153" s="153">
        <f>Q153*H153</f>
        <v>6.4000000000000003E-3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141</v>
      </c>
      <c r="AT153" s="155" t="s">
        <v>136</v>
      </c>
      <c r="AU153" s="155" t="s">
        <v>88</v>
      </c>
      <c r="AY153" s="17" t="s">
        <v>134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85</v>
      </c>
      <c r="BK153" s="156">
        <f>ROUND(I153*H153,2)</f>
        <v>0</v>
      </c>
      <c r="BL153" s="17" t="s">
        <v>141</v>
      </c>
      <c r="BM153" s="155" t="s">
        <v>186</v>
      </c>
    </row>
    <row r="154" spans="1:65" s="2" customFormat="1">
      <c r="A154" s="32"/>
      <c r="B154" s="33"/>
      <c r="C154" s="32"/>
      <c r="D154" s="157" t="s">
        <v>143</v>
      </c>
      <c r="E154" s="32"/>
      <c r="F154" s="158" t="s">
        <v>187</v>
      </c>
      <c r="G154" s="32"/>
      <c r="H154" s="32"/>
      <c r="I154" s="159"/>
      <c r="J154" s="32"/>
      <c r="K154" s="32"/>
      <c r="L154" s="33"/>
      <c r="M154" s="160"/>
      <c r="N154" s="161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143</v>
      </c>
      <c r="AU154" s="17" t="s">
        <v>88</v>
      </c>
    </row>
    <row r="155" spans="1:65" s="14" customFormat="1">
      <c r="B155" s="170"/>
      <c r="D155" s="157" t="s">
        <v>145</v>
      </c>
      <c r="E155" s="171" t="s">
        <v>1</v>
      </c>
      <c r="F155" s="172" t="s">
        <v>188</v>
      </c>
      <c r="H155" s="171" t="s">
        <v>1</v>
      </c>
      <c r="I155" s="173"/>
      <c r="L155" s="170"/>
      <c r="M155" s="174"/>
      <c r="N155" s="175"/>
      <c r="O155" s="175"/>
      <c r="P155" s="175"/>
      <c r="Q155" s="175"/>
      <c r="R155" s="175"/>
      <c r="S155" s="175"/>
      <c r="T155" s="176"/>
      <c r="AT155" s="171" t="s">
        <v>145</v>
      </c>
      <c r="AU155" s="171" t="s">
        <v>88</v>
      </c>
      <c r="AV155" s="14" t="s">
        <v>85</v>
      </c>
      <c r="AW155" s="14" t="s">
        <v>31</v>
      </c>
      <c r="AX155" s="14" t="s">
        <v>77</v>
      </c>
      <c r="AY155" s="171" t="s">
        <v>134</v>
      </c>
    </row>
    <row r="156" spans="1:65" s="13" customFormat="1">
      <c r="B156" s="162"/>
      <c r="D156" s="157" t="s">
        <v>145</v>
      </c>
      <c r="E156" s="163" t="s">
        <v>1</v>
      </c>
      <c r="F156" s="164" t="s">
        <v>189</v>
      </c>
      <c r="H156" s="165">
        <v>160</v>
      </c>
      <c r="I156" s="166"/>
      <c r="L156" s="162"/>
      <c r="M156" s="167"/>
      <c r="N156" s="168"/>
      <c r="O156" s="168"/>
      <c r="P156" s="168"/>
      <c r="Q156" s="168"/>
      <c r="R156" s="168"/>
      <c r="S156" s="168"/>
      <c r="T156" s="169"/>
      <c r="AT156" s="163" t="s">
        <v>145</v>
      </c>
      <c r="AU156" s="163" t="s">
        <v>88</v>
      </c>
      <c r="AV156" s="13" t="s">
        <v>88</v>
      </c>
      <c r="AW156" s="13" t="s">
        <v>31</v>
      </c>
      <c r="AX156" s="13" t="s">
        <v>85</v>
      </c>
      <c r="AY156" s="163" t="s">
        <v>134</v>
      </c>
    </row>
    <row r="157" spans="1:65" s="2" customFormat="1" ht="16.5" customHeight="1">
      <c r="A157" s="32"/>
      <c r="B157" s="143"/>
      <c r="C157" s="144" t="s">
        <v>190</v>
      </c>
      <c r="D157" s="144" t="s">
        <v>136</v>
      </c>
      <c r="E157" s="145" t="s">
        <v>191</v>
      </c>
      <c r="F157" s="146" t="s">
        <v>192</v>
      </c>
      <c r="G157" s="147" t="s">
        <v>177</v>
      </c>
      <c r="H157" s="148">
        <v>9</v>
      </c>
      <c r="I157" s="149"/>
      <c r="J157" s="150">
        <f>ROUND(I157*H157,2)</f>
        <v>0</v>
      </c>
      <c r="K157" s="146" t="s">
        <v>140</v>
      </c>
      <c r="L157" s="33"/>
      <c r="M157" s="151" t="s">
        <v>1</v>
      </c>
      <c r="N157" s="152" t="s">
        <v>42</v>
      </c>
      <c r="O157" s="58"/>
      <c r="P157" s="153">
        <f>O157*H157</f>
        <v>0</v>
      </c>
      <c r="Q157" s="153">
        <v>3.6900000000000002E-2</v>
      </c>
      <c r="R157" s="153">
        <f>Q157*H157</f>
        <v>0.33210000000000001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141</v>
      </c>
      <c r="AT157" s="155" t="s">
        <v>136</v>
      </c>
      <c r="AU157" s="155" t="s">
        <v>88</v>
      </c>
      <c r="AY157" s="17" t="s">
        <v>134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85</v>
      </c>
      <c r="BK157" s="156">
        <f>ROUND(I157*H157,2)</f>
        <v>0</v>
      </c>
      <c r="BL157" s="17" t="s">
        <v>141</v>
      </c>
      <c r="BM157" s="155" t="s">
        <v>193</v>
      </c>
    </row>
    <row r="158" spans="1:65" s="2" customFormat="1" ht="29.25">
      <c r="A158" s="32"/>
      <c r="B158" s="33"/>
      <c r="C158" s="32"/>
      <c r="D158" s="157" t="s">
        <v>143</v>
      </c>
      <c r="E158" s="32"/>
      <c r="F158" s="158" t="s">
        <v>194</v>
      </c>
      <c r="G158" s="32"/>
      <c r="H158" s="32"/>
      <c r="I158" s="159"/>
      <c r="J158" s="32"/>
      <c r="K158" s="32"/>
      <c r="L158" s="33"/>
      <c r="M158" s="160"/>
      <c r="N158" s="161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143</v>
      </c>
      <c r="AU158" s="17" t="s">
        <v>88</v>
      </c>
    </row>
    <row r="159" spans="1:65" s="13" customFormat="1">
      <c r="B159" s="162"/>
      <c r="D159" s="157" t="s">
        <v>145</v>
      </c>
      <c r="E159" s="163" t="s">
        <v>1</v>
      </c>
      <c r="F159" s="164" t="s">
        <v>195</v>
      </c>
      <c r="H159" s="165">
        <v>5</v>
      </c>
      <c r="I159" s="166"/>
      <c r="L159" s="162"/>
      <c r="M159" s="167"/>
      <c r="N159" s="168"/>
      <c r="O159" s="168"/>
      <c r="P159" s="168"/>
      <c r="Q159" s="168"/>
      <c r="R159" s="168"/>
      <c r="S159" s="168"/>
      <c r="T159" s="169"/>
      <c r="AT159" s="163" t="s">
        <v>145</v>
      </c>
      <c r="AU159" s="163" t="s">
        <v>88</v>
      </c>
      <c r="AV159" s="13" t="s">
        <v>88</v>
      </c>
      <c r="AW159" s="13" t="s">
        <v>31</v>
      </c>
      <c r="AX159" s="13" t="s">
        <v>77</v>
      </c>
      <c r="AY159" s="163" t="s">
        <v>134</v>
      </c>
    </row>
    <row r="160" spans="1:65" s="13" customFormat="1">
      <c r="B160" s="162"/>
      <c r="D160" s="157" t="s">
        <v>145</v>
      </c>
      <c r="E160" s="163" t="s">
        <v>1</v>
      </c>
      <c r="F160" s="164" t="s">
        <v>196</v>
      </c>
      <c r="H160" s="165">
        <v>4</v>
      </c>
      <c r="I160" s="166"/>
      <c r="L160" s="162"/>
      <c r="M160" s="167"/>
      <c r="N160" s="168"/>
      <c r="O160" s="168"/>
      <c r="P160" s="168"/>
      <c r="Q160" s="168"/>
      <c r="R160" s="168"/>
      <c r="S160" s="168"/>
      <c r="T160" s="169"/>
      <c r="AT160" s="163" t="s">
        <v>145</v>
      </c>
      <c r="AU160" s="163" t="s">
        <v>88</v>
      </c>
      <c r="AV160" s="13" t="s">
        <v>88</v>
      </c>
      <c r="AW160" s="13" t="s">
        <v>31</v>
      </c>
      <c r="AX160" s="13" t="s">
        <v>77</v>
      </c>
      <c r="AY160" s="163" t="s">
        <v>134</v>
      </c>
    </row>
    <row r="161" spans="1:65" s="15" customFormat="1">
      <c r="B161" s="177"/>
      <c r="D161" s="157" t="s">
        <v>145</v>
      </c>
      <c r="E161" s="178" t="s">
        <v>1</v>
      </c>
      <c r="F161" s="179" t="s">
        <v>167</v>
      </c>
      <c r="H161" s="180">
        <v>9</v>
      </c>
      <c r="I161" s="181"/>
      <c r="L161" s="177"/>
      <c r="M161" s="182"/>
      <c r="N161" s="183"/>
      <c r="O161" s="183"/>
      <c r="P161" s="183"/>
      <c r="Q161" s="183"/>
      <c r="R161" s="183"/>
      <c r="S161" s="183"/>
      <c r="T161" s="184"/>
      <c r="AT161" s="178" t="s">
        <v>145</v>
      </c>
      <c r="AU161" s="178" t="s">
        <v>88</v>
      </c>
      <c r="AV161" s="15" t="s">
        <v>141</v>
      </c>
      <c r="AW161" s="15" t="s">
        <v>31</v>
      </c>
      <c r="AX161" s="15" t="s">
        <v>85</v>
      </c>
      <c r="AY161" s="178" t="s">
        <v>134</v>
      </c>
    </row>
    <row r="162" spans="1:65" s="2" customFormat="1" ht="16.5" customHeight="1">
      <c r="A162" s="32"/>
      <c r="B162" s="143"/>
      <c r="C162" s="144" t="s">
        <v>197</v>
      </c>
      <c r="D162" s="144" t="s">
        <v>136</v>
      </c>
      <c r="E162" s="145" t="s">
        <v>198</v>
      </c>
      <c r="F162" s="146" t="s">
        <v>199</v>
      </c>
      <c r="G162" s="147" t="s">
        <v>160</v>
      </c>
      <c r="H162" s="148">
        <v>19.2</v>
      </c>
      <c r="I162" s="149"/>
      <c r="J162" s="150">
        <f>ROUND(I162*H162,2)</f>
        <v>0</v>
      </c>
      <c r="K162" s="146" t="s">
        <v>140</v>
      </c>
      <c r="L162" s="33"/>
      <c r="M162" s="151" t="s">
        <v>1</v>
      </c>
      <c r="N162" s="152" t="s">
        <v>42</v>
      </c>
      <c r="O162" s="58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141</v>
      </c>
      <c r="AT162" s="155" t="s">
        <v>136</v>
      </c>
      <c r="AU162" s="155" t="s">
        <v>88</v>
      </c>
      <c r="AY162" s="17" t="s">
        <v>134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7" t="s">
        <v>85</v>
      </c>
      <c r="BK162" s="156">
        <f>ROUND(I162*H162,2)</f>
        <v>0</v>
      </c>
      <c r="BL162" s="17" t="s">
        <v>141</v>
      </c>
      <c r="BM162" s="155" t="s">
        <v>200</v>
      </c>
    </row>
    <row r="163" spans="1:65" s="2" customFormat="1">
      <c r="A163" s="32"/>
      <c r="B163" s="33"/>
      <c r="C163" s="32"/>
      <c r="D163" s="157" t="s">
        <v>143</v>
      </c>
      <c r="E163" s="32"/>
      <c r="F163" s="158" t="s">
        <v>201</v>
      </c>
      <c r="G163" s="32"/>
      <c r="H163" s="32"/>
      <c r="I163" s="159"/>
      <c r="J163" s="32"/>
      <c r="K163" s="32"/>
      <c r="L163" s="33"/>
      <c r="M163" s="160"/>
      <c r="N163" s="161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143</v>
      </c>
      <c r="AU163" s="17" t="s">
        <v>88</v>
      </c>
    </row>
    <row r="164" spans="1:65" s="13" customFormat="1">
      <c r="B164" s="162"/>
      <c r="D164" s="157" t="s">
        <v>145</v>
      </c>
      <c r="E164" s="163" t="s">
        <v>1</v>
      </c>
      <c r="F164" s="164" t="s">
        <v>202</v>
      </c>
      <c r="H164" s="165">
        <v>19.2</v>
      </c>
      <c r="I164" s="166"/>
      <c r="L164" s="162"/>
      <c r="M164" s="167"/>
      <c r="N164" s="168"/>
      <c r="O164" s="168"/>
      <c r="P164" s="168"/>
      <c r="Q164" s="168"/>
      <c r="R164" s="168"/>
      <c r="S164" s="168"/>
      <c r="T164" s="169"/>
      <c r="AT164" s="163" t="s">
        <v>145</v>
      </c>
      <c r="AU164" s="163" t="s">
        <v>88</v>
      </c>
      <c r="AV164" s="13" t="s">
        <v>88</v>
      </c>
      <c r="AW164" s="13" t="s">
        <v>31</v>
      </c>
      <c r="AX164" s="13" t="s">
        <v>85</v>
      </c>
      <c r="AY164" s="163" t="s">
        <v>134</v>
      </c>
    </row>
    <row r="165" spans="1:65" s="14" customFormat="1">
      <c r="B165" s="170"/>
      <c r="D165" s="157" t="s">
        <v>145</v>
      </c>
      <c r="E165" s="171" t="s">
        <v>1</v>
      </c>
      <c r="F165" s="172" t="s">
        <v>203</v>
      </c>
      <c r="H165" s="171" t="s">
        <v>1</v>
      </c>
      <c r="I165" s="173"/>
      <c r="L165" s="170"/>
      <c r="M165" s="174"/>
      <c r="N165" s="175"/>
      <c r="O165" s="175"/>
      <c r="P165" s="175"/>
      <c r="Q165" s="175"/>
      <c r="R165" s="175"/>
      <c r="S165" s="175"/>
      <c r="T165" s="176"/>
      <c r="AT165" s="171" t="s">
        <v>145</v>
      </c>
      <c r="AU165" s="171" t="s">
        <v>88</v>
      </c>
      <c r="AV165" s="14" t="s">
        <v>85</v>
      </c>
      <c r="AW165" s="14" t="s">
        <v>31</v>
      </c>
      <c r="AX165" s="14" t="s">
        <v>77</v>
      </c>
      <c r="AY165" s="171" t="s">
        <v>134</v>
      </c>
    </row>
    <row r="166" spans="1:65" s="14" customFormat="1">
      <c r="B166" s="170"/>
      <c r="D166" s="157" t="s">
        <v>145</v>
      </c>
      <c r="E166" s="171" t="s">
        <v>1</v>
      </c>
      <c r="F166" s="172" t="s">
        <v>204</v>
      </c>
      <c r="H166" s="171" t="s">
        <v>1</v>
      </c>
      <c r="I166" s="173"/>
      <c r="L166" s="170"/>
      <c r="M166" s="174"/>
      <c r="N166" s="175"/>
      <c r="O166" s="175"/>
      <c r="P166" s="175"/>
      <c r="Q166" s="175"/>
      <c r="R166" s="175"/>
      <c r="S166" s="175"/>
      <c r="T166" s="176"/>
      <c r="AT166" s="171" t="s">
        <v>145</v>
      </c>
      <c r="AU166" s="171" t="s">
        <v>88</v>
      </c>
      <c r="AV166" s="14" t="s">
        <v>85</v>
      </c>
      <c r="AW166" s="14" t="s">
        <v>31</v>
      </c>
      <c r="AX166" s="14" t="s">
        <v>77</v>
      </c>
      <c r="AY166" s="171" t="s">
        <v>134</v>
      </c>
    </row>
    <row r="167" spans="1:65" s="2" customFormat="1" ht="21.75" customHeight="1">
      <c r="A167" s="32"/>
      <c r="B167" s="143"/>
      <c r="C167" s="144" t="s">
        <v>205</v>
      </c>
      <c r="D167" s="144" t="s">
        <v>136</v>
      </c>
      <c r="E167" s="145" t="s">
        <v>206</v>
      </c>
      <c r="F167" s="146" t="s">
        <v>207</v>
      </c>
      <c r="G167" s="147" t="s">
        <v>208</v>
      </c>
      <c r="H167" s="148">
        <v>172.505</v>
      </c>
      <c r="I167" s="149"/>
      <c r="J167" s="150">
        <f>ROUND(I167*H167,2)</f>
        <v>0</v>
      </c>
      <c r="K167" s="146" t="s">
        <v>140</v>
      </c>
      <c r="L167" s="33"/>
      <c r="M167" s="151" t="s">
        <v>1</v>
      </c>
      <c r="N167" s="152" t="s">
        <v>42</v>
      </c>
      <c r="O167" s="58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5" t="s">
        <v>141</v>
      </c>
      <c r="AT167" s="155" t="s">
        <v>136</v>
      </c>
      <c r="AU167" s="155" t="s">
        <v>88</v>
      </c>
      <c r="AY167" s="17" t="s">
        <v>134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7" t="s">
        <v>85</v>
      </c>
      <c r="BK167" s="156">
        <f>ROUND(I167*H167,2)</f>
        <v>0</v>
      </c>
      <c r="BL167" s="17" t="s">
        <v>141</v>
      </c>
      <c r="BM167" s="155" t="s">
        <v>209</v>
      </c>
    </row>
    <row r="168" spans="1:65" s="2" customFormat="1" ht="19.5">
      <c r="A168" s="32"/>
      <c r="B168" s="33"/>
      <c r="C168" s="32"/>
      <c r="D168" s="157" t="s">
        <v>143</v>
      </c>
      <c r="E168" s="32"/>
      <c r="F168" s="158" t="s">
        <v>210</v>
      </c>
      <c r="G168" s="32"/>
      <c r="H168" s="32"/>
      <c r="I168" s="159"/>
      <c r="J168" s="32"/>
      <c r="K168" s="32"/>
      <c r="L168" s="33"/>
      <c r="M168" s="160"/>
      <c r="N168" s="161"/>
      <c r="O168" s="58"/>
      <c r="P168" s="58"/>
      <c r="Q168" s="58"/>
      <c r="R168" s="58"/>
      <c r="S168" s="58"/>
      <c r="T168" s="5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143</v>
      </c>
      <c r="AU168" s="17" t="s">
        <v>88</v>
      </c>
    </row>
    <row r="169" spans="1:65" s="14" customFormat="1">
      <c r="B169" s="170"/>
      <c r="D169" s="157" t="s">
        <v>145</v>
      </c>
      <c r="E169" s="171" t="s">
        <v>1</v>
      </c>
      <c r="F169" s="172" t="s">
        <v>211</v>
      </c>
      <c r="H169" s="171" t="s">
        <v>1</v>
      </c>
      <c r="I169" s="173"/>
      <c r="L169" s="170"/>
      <c r="M169" s="174"/>
      <c r="N169" s="175"/>
      <c r="O169" s="175"/>
      <c r="P169" s="175"/>
      <c r="Q169" s="175"/>
      <c r="R169" s="175"/>
      <c r="S169" s="175"/>
      <c r="T169" s="176"/>
      <c r="AT169" s="171" t="s">
        <v>145</v>
      </c>
      <c r="AU169" s="171" t="s">
        <v>88</v>
      </c>
      <c r="AV169" s="14" t="s">
        <v>85</v>
      </c>
      <c r="AW169" s="14" t="s">
        <v>31</v>
      </c>
      <c r="AX169" s="14" t="s">
        <v>77</v>
      </c>
      <c r="AY169" s="171" t="s">
        <v>134</v>
      </c>
    </row>
    <row r="170" spans="1:65" s="13" customFormat="1">
      <c r="B170" s="162"/>
      <c r="D170" s="157" t="s">
        <v>145</v>
      </c>
      <c r="E170" s="163" t="s">
        <v>1</v>
      </c>
      <c r="F170" s="164" t="s">
        <v>212</v>
      </c>
      <c r="H170" s="165">
        <v>172.505</v>
      </c>
      <c r="I170" s="166"/>
      <c r="L170" s="162"/>
      <c r="M170" s="167"/>
      <c r="N170" s="168"/>
      <c r="O170" s="168"/>
      <c r="P170" s="168"/>
      <c r="Q170" s="168"/>
      <c r="R170" s="168"/>
      <c r="S170" s="168"/>
      <c r="T170" s="169"/>
      <c r="AT170" s="163" t="s">
        <v>145</v>
      </c>
      <c r="AU170" s="163" t="s">
        <v>88</v>
      </c>
      <c r="AV170" s="13" t="s">
        <v>88</v>
      </c>
      <c r="AW170" s="13" t="s">
        <v>31</v>
      </c>
      <c r="AX170" s="13" t="s">
        <v>85</v>
      </c>
      <c r="AY170" s="163" t="s">
        <v>134</v>
      </c>
    </row>
    <row r="171" spans="1:65" s="14" customFormat="1">
      <c r="B171" s="170"/>
      <c r="D171" s="157" t="s">
        <v>145</v>
      </c>
      <c r="E171" s="171" t="s">
        <v>1</v>
      </c>
      <c r="F171" s="172" t="s">
        <v>213</v>
      </c>
      <c r="H171" s="171" t="s">
        <v>1</v>
      </c>
      <c r="I171" s="173"/>
      <c r="L171" s="170"/>
      <c r="M171" s="174"/>
      <c r="N171" s="175"/>
      <c r="O171" s="175"/>
      <c r="P171" s="175"/>
      <c r="Q171" s="175"/>
      <c r="R171" s="175"/>
      <c r="S171" s="175"/>
      <c r="T171" s="176"/>
      <c r="AT171" s="171" t="s">
        <v>145</v>
      </c>
      <c r="AU171" s="171" t="s">
        <v>88</v>
      </c>
      <c r="AV171" s="14" t="s">
        <v>85</v>
      </c>
      <c r="AW171" s="14" t="s">
        <v>31</v>
      </c>
      <c r="AX171" s="14" t="s">
        <v>77</v>
      </c>
      <c r="AY171" s="171" t="s">
        <v>134</v>
      </c>
    </row>
    <row r="172" spans="1:65" s="2" customFormat="1" ht="21.75" customHeight="1">
      <c r="A172" s="32"/>
      <c r="B172" s="143"/>
      <c r="C172" s="144" t="s">
        <v>214</v>
      </c>
      <c r="D172" s="144" t="s">
        <v>136</v>
      </c>
      <c r="E172" s="145" t="s">
        <v>215</v>
      </c>
      <c r="F172" s="146" t="s">
        <v>216</v>
      </c>
      <c r="G172" s="147" t="s">
        <v>208</v>
      </c>
      <c r="H172" s="148">
        <v>172.505</v>
      </c>
      <c r="I172" s="149"/>
      <c r="J172" s="150">
        <f>ROUND(I172*H172,2)</f>
        <v>0</v>
      </c>
      <c r="K172" s="146" t="s">
        <v>140</v>
      </c>
      <c r="L172" s="33"/>
      <c r="M172" s="151" t="s">
        <v>1</v>
      </c>
      <c r="N172" s="152" t="s">
        <v>42</v>
      </c>
      <c r="O172" s="58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141</v>
      </c>
      <c r="AT172" s="155" t="s">
        <v>136</v>
      </c>
      <c r="AU172" s="155" t="s">
        <v>88</v>
      </c>
      <c r="AY172" s="17" t="s">
        <v>134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85</v>
      </c>
      <c r="BK172" s="156">
        <f>ROUND(I172*H172,2)</f>
        <v>0</v>
      </c>
      <c r="BL172" s="17" t="s">
        <v>141</v>
      </c>
      <c r="BM172" s="155" t="s">
        <v>217</v>
      </c>
    </row>
    <row r="173" spans="1:65" s="2" customFormat="1" ht="19.5">
      <c r="A173" s="32"/>
      <c r="B173" s="33"/>
      <c r="C173" s="32"/>
      <c r="D173" s="157" t="s">
        <v>143</v>
      </c>
      <c r="E173" s="32"/>
      <c r="F173" s="158" t="s">
        <v>218</v>
      </c>
      <c r="G173" s="32"/>
      <c r="H173" s="32"/>
      <c r="I173" s="159"/>
      <c r="J173" s="32"/>
      <c r="K173" s="32"/>
      <c r="L173" s="33"/>
      <c r="M173" s="160"/>
      <c r="N173" s="161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143</v>
      </c>
      <c r="AU173" s="17" t="s">
        <v>88</v>
      </c>
    </row>
    <row r="174" spans="1:65" s="14" customFormat="1">
      <c r="B174" s="170"/>
      <c r="D174" s="157" t="s">
        <v>145</v>
      </c>
      <c r="E174" s="171" t="s">
        <v>1</v>
      </c>
      <c r="F174" s="172" t="s">
        <v>211</v>
      </c>
      <c r="H174" s="171" t="s">
        <v>1</v>
      </c>
      <c r="I174" s="173"/>
      <c r="L174" s="170"/>
      <c r="M174" s="174"/>
      <c r="N174" s="175"/>
      <c r="O174" s="175"/>
      <c r="P174" s="175"/>
      <c r="Q174" s="175"/>
      <c r="R174" s="175"/>
      <c r="S174" s="175"/>
      <c r="T174" s="176"/>
      <c r="AT174" s="171" t="s">
        <v>145</v>
      </c>
      <c r="AU174" s="171" t="s">
        <v>88</v>
      </c>
      <c r="AV174" s="14" t="s">
        <v>85</v>
      </c>
      <c r="AW174" s="14" t="s">
        <v>31</v>
      </c>
      <c r="AX174" s="14" t="s">
        <v>77</v>
      </c>
      <c r="AY174" s="171" t="s">
        <v>134</v>
      </c>
    </row>
    <row r="175" spans="1:65" s="13" customFormat="1">
      <c r="B175" s="162"/>
      <c r="D175" s="157" t="s">
        <v>145</v>
      </c>
      <c r="E175" s="163" t="s">
        <v>1</v>
      </c>
      <c r="F175" s="164" t="s">
        <v>212</v>
      </c>
      <c r="H175" s="165">
        <v>172.505</v>
      </c>
      <c r="I175" s="166"/>
      <c r="L175" s="162"/>
      <c r="M175" s="167"/>
      <c r="N175" s="168"/>
      <c r="O175" s="168"/>
      <c r="P175" s="168"/>
      <c r="Q175" s="168"/>
      <c r="R175" s="168"/>
      <c r="S175" s="168"/>
      <c r="T175" s="169"/>
      <c r="AT175" s="163" t="s">
        <v>145</v>
      </c>
      <c r="AU175" s="163" t="s">
        <v>88</v>
      </c>
      <c r="AV175" s="13" t="s">
        <v>88</v>
      </c>
      <c r="AW175" s="13" t="s">
        <v>31</v>
      </c>
      <c r="AX175" s="13" t="s">
        <v>85</v>
      </c>
      <c r="AY175" s="163" t="s">
        <v>134</v>
      </c>
    </row>
    <row r="176" spans="1:65" s="14" customFormat="1">
      <c r="B176" s="170"/>
      <c r="D176" s="157" t="s">
        <v>145</v>
      </c>
      <c r="E176" s="171" t="s">
        <v>1</v>
      </c>
      <c r="F176" s="172" t="s">
        <v>213</v>
      </c>
      <c r="H176" s="171" t="s">
        <v>1</v>
      </c>
      <c r="I176" s="173"/>
      <c r="L176" s="170"/>
      <c r="M176" s="174"/>
      <c r="N176" s="175"/>
      <c r="O176" s="175"/>
      <c r="P176" s="175"/>
      <c r="Q176" s="175"/>
      <c r="R176" s="175"/>
      <c r="S176" s="175"/>
      <c r="T176" s="176"/>
      <c r="AT176" s="171" t="s">
        <v>145</v>
      </c>
      <c r="AU176" s="171" t="s">
        <v>88</v>
      </c>
      <c r="AV176" s="14" t="s">
        <v>85</v>
      </c>
      <c r="AW176" s="14" t="s">
        <v>31</v>
      </c>
      <c r="AX176" s="14" t="s">
        <v>77</v>
      </c>
      <c r="AY176" s="171" t="s">
        <v>134</v>
      </c>
    </row>
    <row r="177" spans="1:65" s="2" customFormat="1" ht="16.5" customHeight="1">
      <c r="A177" s="32"/>
      <c r="B177" s="143"/>
      <c r="C177" s="144" t="s">
        <v>219</v>
      </c>
      <c r="D177" s="144" t="s">
        <v>136</v>
      </c>
      <c r="E177" s="145" t="s">
        <v>220</v>
      </c>
      <c r="F177" s="146" t="s">
        <v>221</v>
      </c>
      <c r="G177" s="147" t="s">
        <v>208</v>
      </c>
      <c r="H177" s="148">
        <v>10.8</v>
      </c>
      <c r="I177" s="149"/>
      <c r="J177" s="150">
        <f>ROUND(I177*H177,2)</f>
        <v>0</v>
      </c>
      <c r="K177" s="146" t="s">
        <v>140</v>
      </c>
      <c r="L177" s="33"/>
      <c r="M177" s="151" t="s">
        <v>1</v>
      </c>
      <c r="N177" s="152" t="s">
        <v>42</v>
      </c>
      <c r="O177" s="58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141</v>
      </c>
      <c r="AT177" s="155" t="s">
        <v>136</v>
      </c>
      <c r="AU177" s="155" t="s">
        <v>88</v>
      </c>
      <c r="AY177" s="17" t="s">
        <v>134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7" t="s">
        <v>85</v>
      </c>
      <c r="BK177" s="156">
        <f>ROUND(I177*H177,2)</f>
        <v>0</v>
      </c>
      <c r="BL177" s="17" t="s">
        <v>141</v>
      </c>
      <c r="BM177" s="155" t="s">
        <v>222</v>
      </c>
    </row>
    <row r="178" spans="1:65" s="2" customFormat="1" ht="19.5">
      <c r="A178" s="32"/>
      <c r="B178" s="33"/>
      <c r="C178" s="32"/>
      <c r="D178" s="157" t="s">
        <v>143</v>
      </c>
      <c r="E178" s="32"/>
      <c r="F178" s="158" t="s">
        <v>223</v>
      </c>
      <c r="G178" s="32"/>
      <c r="H178" s="32"/>
      <c r="I178" s="159"/>
      <c r="J178" s="32"/>
      <c r="K178" s="32"/>
      <c r="L178" s="33"/>
      <c r="M178" s="160"/>
      <c r="N178" s="161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143</v>
      </c>
      <c r="AU178" s="17" t="s">
        <v>88</v>
      </c>
    </row>
    <row r="179" spans="1:65" s="14" customFormat="1">
      <c r="B179" s="170"/>
      <c r="D179" s="157" t="s">
        <v>145</v>
      </c>
      <c r="E179" s="171" t="s">
        <v>1</v>
      </c>
      <c r="F179" s="172" t="s">
        <v>224</v>
      </c>
      <c r="H179" s="171" t="s">
        <v>1</v>
      </c>
      <c r="I179" s="173"/>
      <c r="L179" s="170"/>
      <c r="M179" s="174"/>
      <c r="N179" s="175"/>
      <c r="O179" s="175"/>
      <c r="P179" s="175"/>
      <c r="Q179" s="175"/>
      <c r="R179" s="175"/>
      <c r="S179" s="175"/>
      <c r="T179" s="176"/>
      <c r="AT179" s="171" t="s">
        <v>145</v>
      </c>
      <c r="AU179" s="171" t="s">
        <v>88</v>
      </c>
      <c r="AV179" s="14" t="s">
        <v>85</v>
      </c>
      <c r="AW179" s="14" t="s">
        <v>31</v>
      </c>
      <c r="AX179" s="14" t="s">
        <v>77</v>
      </c>
      <c r="AY179" s="171" t="s">
        <v>134</v>
      </c>
    </row>
    <row r="180" spans="1:65" s="13" customFormat="1">
      <c r="B180" s="162"/>
      <c r="D180" s="157" t="s">
        <v>145</v>
      </c>
      <c r="E180" s="163" t="s">
        <v>1</v>
      </c>
      <c r="F180" s="164" t="s">
        <v>225</v>
      </c>
      <c r="H180" s="165">
        <v>10.8</v>
      </c>
      <c r="I180" s="166"/>
      <c r="L180" s="162"/>
      <c r="M180" s="167"/>
      <c r="N180" s="168"/>
      <c r="O180" s="168"/>
      <c r="P180" s="168"/>
      <c r="Q180" s="168"/>
      <c r="R180" s="168"/>
      <c r="S180" s="168"/>
      <c r="T180" s="169"/>
      <c r="AT180" s="163" t="s">
        <v>145</v>
      </c>
      <c r="AU180" s="163" t="s">
        <v>88</v>
      </c>
      <c r="AV180" s="13" t="s">
        <v>88</v>
      </c>
      <c r="AW180" s="13" t="s">
        <v>31</v>
      </c>
      <c r="AX180" s="13" t="s">
        <v>85</v>
      </c>
      <c r="AY180" s="163" t="s">
        <v>134</v>
      </c>
    </row>
    <row r="181" spans="1:65" s="2" customFormat="1" ht="16.5" customHeight="1">
      <c r="A181" s="32"/>
      <c r="B181" s="143"/>
      <c r="C181" s="144" t="s">
        <v>226</v>
      </c>
      <c r="D181" s="144" t="s">
        <v>136</v>
      </c>
      <c r="E181" s="145" t="s">
        <v>227</v>
      </c>
      <c r="F181" s="146" t="s">
        <v>228</v>
      </c>
      <c r="G181" s="147" t="s">
        <v>160</v>
      </c>
      <c r="H181" s="148">
        <v>605.29999999999995</v>
      </c>
      <c r="I181" s="149"/>
      <c r="J181" s="150">
        <f>ROUND(I181*H181,2)</f>
        <v>0</v>
      </c>
      <c r="K181" s="146" t="s">
        <v>140</v>
      </c>
      <c r="L181" s="33"/>
      <c r="M181" s="151" t="s">
        <v>1</v>
      </c>
      <c r="N181" s="152" t="s">
        <v>42</v>
      </c>
      <c r="O181" s="58"/>
      <c r="P181" s="153">
        <f>O181*H181</f>
        <v>0</v>
      </c>
      <c r="Q181" s="153">
        <v>5.8E-4</v>
      </c>
      <c r="R181" s="153">
        <f>Q181*H181</f>
        <v>0.351074</v>
      </c>
      <c r="S181" s="153">
        <v>0</v>
      </c>
      <c r="T181" s="15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141</v>
      </c>
      <c r="AT181" s="155" t="s">
        <v>136</v>
      </c>
      <c r="AU181" s="155" t="s">
        <v>88</v>
      </c>
      <c r="AY181" s="17" t="s">
        <v>134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7" t="s">
        <v>85</v>
      </c>
      <c r="BK181" s="156">
        <f>ROUND(I181*H181,2)</f>
        <v>0</v>
      </c>
      <c r="BL181" s="17" t="s">
        <v>141</v>
      </c>
      <c r="BM181" s="155" t="s">
        <v>229</v>
      </c>
    </row>
    <row r="182" spans="1:65" s="2" customFormat="1">
      <c r="A182" s="32"/>
      <c r="B182" s="33"/>
      <c r="C182" s="32"/>
      <c r="D182" s="157" t="s">
        <v>143</v>
      </c>
      <c r="E182" s="32"/>
      <c r="F182" s="158" t="s">
        <v>230</v>
      </c>
      <c r="G182" s="32"/>
      <c r="H182" s="32"/>
      <c r="I182" s="159"/>
      <c r="J182" s="32"/>
      <c r="K182" s="32"/>
      <c r="L182" s="33"/>
      <c r="M182" s="160"/>
      <c r="N182" s="161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143</v>
      </c>
      <c r="AU182" s="17" t="s">
        <v>88</v>
      </c>
    </row>
    <row r="183" spans="1:65" s="13" customFormat="1">
      <c r="B183" s="162"/>
      <c r="D183" s="157" t="s">
        <v>145</v>
      </c>
      <c r="E183" s="163" t="s">
        <v>1</v>
      </c>
      <c r="F183" s="164" t="s">
        <v>231</v>
      </c>
      <c r="H183" s="165">
        <v>605.29999999999995</v>
      </c>
      <c r="I183" s="166"/>
      <c r="L183" s="162"/>
      <c r="M183" s="167"/>
      <c r="N183" s="168"/>
      <c r="O183" s="168"/>
      <c r="P183" s="168"/>
      <c r="Q183" s="168"/>
      <c r="R183" s="168"/>
      <c r="S183" s="168"/>
      <c r="T183" s="169"/>
      <c r="AT183" s="163" t="s">
        <v>145</v>
      </c>
      <c r="AU183" s="163" t="s">
        <v>88</v>
      </c>
      <c r="AV183" s="13" t="s">
        <v>88</v>
      </c>
      <c r="AW183" s="13" t="s">
        <v>31</v>
      </c>
      <c r="AX183" s="13" t="s">
        <v>85</v>
      </c>
      <c r="AY183" s="163" t="s">
        <v>134</v>
      </c>
    </row>
    <row r="184" spans="1:65" s="2" customFormat="1" ht="16.5" customHeight="1">
      <c r="A184" s="32"/>
      <c r="B184" s="143"/>
      <c r="C184" s="144" t="s">
        <v>232</v>
      </c>
      <c r="D184" s="144" t="s">
        <v>136</v>
      </c>
      <c r="E184" s="145" t="s">
        <v>233</v>
      </c>
      <c r="F184" s="146" t="s">
        <v>234</v>
      </c>
      <c r="G184" s="147" t="s">
        <v>160</v>
      </c>
      <c r="H184" s="148">
        <v>605.29999999999995</v>
      </c>
      <c r="I184" s="149"/>
      <c r="J184" s="150">
        <f>ROUND(I184*H184,2)</f>
        <v>0</v>
      </c>
      <c r="K184" s="146" t="s">
        <v>140</v>
      </c>
      <c r="L184" s="33"/>
      <c r="M184" s="151" t="s">
        <v>1</v>
      </c>
      <c r="N184" s="152" t="s">
        <v>42</v>
      </c>
      <c r="O184" s="58"/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5" t="s">
        <v>141</v>
      </c>
      <c r="AT184" s="155" t="s">
        <v>136</v>
      </c>
      <c r="AU184" s="155" t="s">
        <v>88</v>
      </c>
      <c r="AY184" s="17" t="s">
        <v>134</v>
      </c>
      <c r="BE184" s="156">
        <f>IF(N184="základní",J184,0)</f>
        <v>0</v>
      </c>
      <c r="BF184" s="156">
        <f>IF(N184="snížená",J184,0)</f>
        <v>0</v>
      </c>
      <c r="BG184" s="156">
        <f>IF(N184="zákl. přenesená",J184,0)</f>
        <v>0</v>
      </c>
      <c r="BH184" s="156">
        <f>IF(N184="sníž. přenesená",J184,0)</f>
        <v>0</v>
      </c>
      <c r="BI184" s="156">
        <f>IF(N184="nulová",J184,0)</f>
        <v>0</v>
      </c>
      <c r="BJ184" s="17" t="s">
        <v>85</v>
      </c>
      <c r="BK184" s="156">
        <f>ROUND(I184*H184,2)</f>
        <v>0</v>
      </c>
      <c r="BL184" s="17" t="s">
        <v>141</v>
      </c>
      <c r="BM184" s="155" t="s">
        <v>235</v>
      </c>
    </row>
    <row r="185" spans="1:65" s="2" customFormat="1">
      <c r="A185" s="32"/>
      <c r="B185" s="33"/>
      <c r="C185" s="32"/>
      <c r="D185" s="157" t="s">
        <v>143</v>
      </c>
      <c r="E185" s="32"/>
      <c r="F185" s="158" t="s">
        <v>236</v>
      </c>
      <c r="G185" s="32"/>
      <c r="H185" s="32"/>
      <c r="I185" s="159"/>
      <c r="J185" s="32"/>
      <c r="K185" s="32"/>
      <c r="L185" s="33"/>
      <c r="M185" s="160"/>
      <c r="N185" s="161"/>
      <c r="O185" s="58"/>
      <c r="P185" s="58"/>
      <c r="Q185" s="58"/>
      <c r="R185" s="58"/>
      <c r="S185" s="58"/>
      <c r="T185" s="59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143</v>
      </c>
      <c r="AU185" s="17" t="s">
        <v>88</v>
      </c>
    </row>
    <row r="186" spans="1:65" s="13" customFormat="1">
      <c r="B186" s="162"/>
      <c r="D186" s="157" t="s">
        <v>145</v>
      </c>
      <c r="E186" s="163" t="s">
        <v>1</v>
      </c>
      <c r="F186" s="164" t="s">
        <v>237</v>
      </c>
      <c r="H186" s="165">
        <v>605.29999999999995</v>
      </c>
      <c r="I186" s="166"/>
      <c r="L186" s="162"/>
      <c r="M186" s="167"/>
      <c r="N186" s="168"/>
      <c r="O186" s="168"/>
      <c r="P186" s="168"/>
      <c r="Q186" s="168"/>
      <c r="R186" s="168"/>
      <c r="S186" s="168"/>
      <c r="T186" s="169"/>
      <c r="AT186" s="163" t="s">
        <v>145</v>
      </c>
      <c r="AU186" s="163" t="s">
        <v>88</v>
      </c>
      <c r="AV186" s="13" t="s">
        <v>88</v>
      </c>
      <c r="AW186" s="13" t="s">
        <v>31</v>
      </c>
      <c r="AX186" s="13" t="s">
        <v>85</v>
      </c>
      <c r="AY186" s="163" t="s">
        <v>134</v>
      </c>
    </row>
    <row r="187" spans="1:65" s="2" customFormat="1" ht="16.5" customHeight="1">
      <c r="A187" s="32"/>
      <c r="B187" s="143"/>
      <c r="C187" s="144" t="s">
        <v>8</v>
      </c>
      <c r="D187" s="144" t="s">
        <v>136</v>
      </c>
      <c r="E187" s="145" t="s">
        <v>238</v>
      </c>
      <c r="F187" s="146" t="s">
        <v>239</v>
      </c>
      <c r="G187" s="147" t="s">
        <v>139</v>
      </c>
      <c r="H187" s="148">
        <v>2</v>
      </c>
      <c r="I187" s="149"/>
      <c r="J187" s="150">
        <f>ROUND(I187*H187,2)</f>
        <v>0</v>
      </c>
      <c r="K187" s="146" t="s">
        <v>140</v>
      </c>
      <c r="L187" s="33"/>
      <c r="M187" s="151" t="s">
        <v>1</v>
      </c>
      <c r="N187" s="152" t="s">
        <v>42</v>
      </c>
      <c r="O187" s="58"/>
      <c r="P187" s="153">
        <f>O187*H187</f>
        <v>0</v>
      </c>
      <c r="Q187" s="153">
        <v>0</v>
      </c>
      <c r="R187" s="153">
        <f>Q187*H187</f>
        <v>0</v>
      </c>
      <c r="S187" s="153">
        <v>0</v>
      </c>
      <c r="T187" s="154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5" t="s">
        <v>141</v>
      </c>
      <c r="AT187" s="155" t="s">
        <v>136</v>
      </c>
      <c r="AU187" s="155" t="s">
        <v>88</v>
      </c>
      <c r="AY187" s="17" t="s">
        <v>134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7" t="s">
        <v>85</v>
      </c>
      <c r="BK187" s="156">
        <f>ROUND(I187*H187,2)</f>
        <v>0</v>
      </c>
      <c r="BL187" s="17" t="s">
        <v>141</v>
      </c>
      <c r="BM187" s="155" t="s">
        <v>240</v>
      </c>
    </row>
    <row r="188" spans="1:65" s="2" customFormat="1" ht="19.5">
      <c r="A188" s="32"/>
      <c r="B188" s="33"/>
      <c r="C188" s="32"/>
      <c r="D188" s="157" t="s">
        <v>143</v>
      </c>
      <c r="E188" s="32"/>
      <c r="F188" s="158" t="s">
        <v>241</v>
      </c>
      <c r="G188" s="32"/>
      <c r="H188" s="32"/>
      <c r="I188" s="159"/>
      <c r="J188" s="32"/>
      <c r="K188" s="32"/>
      <c r="L188" s="33"/>
      <c r="M188" s="160"/>
      <c r="N188" s="161"/>
      <c r="O188" s="58"/>
      <c r="P188" s="58"/>
      <c r="Q188" s="58"/>
      <c r="R188" s="58"/>
      <c r="S188" s="58"/>
      <c r="T188" s="5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143</v>
      </c>
      <c r="AU188" s="17" t="s">
        <v>88</v>
      </c>
    </row>
    <row r="189" spans="1:65" s="14" customFormat="1">
      <c r="B189" s="170"/>
      <c r="D189" s="157" t="s">
        <v>145</v>
      </c>
      <c r="E189" s="171" t="s">
        <v>1</v>
      </c>
      <c r="F189" s="172" t="s">
        <v>242</v>
      </c>
      <c r="H189" s="171" t="s">
        <v>1</v>
      </c>
      <c r="I189" s="173"/>
      <c r="L189" s="170"/>
      <c r="M189" s="174"/>
      <c r="N189" s="175"/>
      <c r="O189" s="175"/>
      <c r="P189" s="175"/>
      <c r="Q189" s="175"/>
      <c r="R189" s="175"/>
      <c r="S189" s="175"/>
      <c r="T189" s="176"/>
      <c r="AT189" s="171" t="s">
        <v>145</v>
      </c>
      <c r="AU189" s="171" t="s">
        <v>88</v>
      </c>
      <c r="AV189" s="14" t="s">
        <v>85</v>
      </c>
      <c r="AW189" s="14" t="s">
        <v>31</v>
      </c>
      <c r="AX189" s="14" t="s">
        <v>77</v>
      </c>
      <c r="AY189" s="171" t="s">
        <v>134</v>
      </c>
    </row>
    <row r="190" spans="1:65" s="13" customFormat="1">
      <c r="B190" s="162"/>
      <c r="D190" s="157" t="s">
        <v>145</v>
      </c>
      <c r="E190" s="163" t="s">
        <v>1</v>
      </c>
      <c r="F190" s="164" t="s">
        <v>146</v>
      </c>
      <c r="H190" s="165">
        <v>2</v>
      </c>
      <c r="I190" s="166"/>
      <c r="L190" s="162"/>
      <c r="M190" s="167"/>
      <c r="N190" s="168"/>
      <c r="O190" s="168"/>
      <c r="P190" s="168"/>
      <c r="Q190" s="168"/>
      <c r="R190" s="168"/>
      <c r="S190" s="168"/>
      <c r="T190" s="169"/>
      <c r="AT190" s="163" t="s">
        <v>145</v>
      </c>
      <c r="AU190" s="163" t="s">
        <v>88</v>
      </c>
      <c r="AV190" s="13" t="s">
        <v>88</v>
      </c>
      <c r="AW190" s="13" t="s">
        <v>31</v>
      </c>
      <c r="AX190" s="13" t="s">
        <v>85</v>
      </c>
      <c r="AY190" s="163" t="s">
        <v>134</v>
      </c>
    </row>
    <row r="191" spans="1:65" s="2" customFormat="1" ht="16.5" customHeight="1">
      <c r="A191" s="32"/>
      <c r="B191" s="143"/>
      <c r="C191" s="144" t="s">
        <v>243</v>
      </c>
      <c r="D191" s="144" t="s">
        <v>136</v>
      </c>
      <c r="E191" s="145" t="s">
        <v>244</v>
      </c>
      <c r="F191" s="146" t="s">
        <v>245</v>
      </c>
      <c r="G191" s="147" t="s">
        <v>139</v>
      </c>
      <c r="H191" s="148">
        <v>2</v>
      </c>
      <c r="I191" s="149"/>
      <c r="J191" s="150">
        <f>ROUND(I191*H191,2)</f>
        <v>0</v>
      </c>
      <c r="K191" s="146" t="s">
        <v>140</v>
      </c>
      <c r="L191" s="33"/>
      <c r="M191" s="151" t="s">
        <v>1</v>
      </c>
      <c r="N191" s="152" t="s">
        <v>42</v>
      </c>
      <c r="O191" s="58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5" t="s">
        <v>141</v>
      </c>
      <c r="AT191" s="155" t="s">
        <v>136</v>
      </c>
      <c r="AU191" s="155" t="s">
        <v>88</v>
      </c>
      <c r="AY191" s="17" t="s">
        <v>134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7" t="s">
        <v>85</v>
      </c>
      <c r="BK191" s="156">
        <f>ROUND(I191*H191,2)</f>
        <v>0</v>
      </c>
      <c r="BL191" s="17" t="s">
        <v>141</v>
      </c>
      <c r="BM191" s="155" t="s">
        <v>246</v>
      </c>
    </row>
    <row r="192" spans="1:65" s="2" customFormat="1" ht="19.5">
      <c r="A192" s="32"/>
      <c r="B192" s="33"/>
      <c r="C192" s="32"/>
      <c r="D192" s="157" t="s">
        <v>143</v>
      </c>
      <c r="E192" s="32"/>
      <c r="F192" s="158" t="s">
        <v>247</v>
      </c>
      <c r="G192" s="32"/>
      <c r="H192" s="32"/>
      <c r="I192" s="159"/>
      <c r="J192" s="32"/>
      <c r="K192" s="32"/>
      <c r="L192" s="33"/>
      <c r="M192" s="160"/>
      <c r="N192" s="161"/>
      <c r="O192" s="58"/>
      <c r="P192" s="58"/>
      <c r="Q192" s="58"/>
      <c r="R192" s="58"/>
      <c r="S192" s="58"/>
      <c r="T192" s="5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143</v>
      </c>
      <c r="AU192" s="17" t="s">
        <v>88</v>
      </c>
    </row>
    <row r="193" spans="1:65" s="14" customFormat="1">
      <c r="B193" s="170"/>
      <c r="D193" s="157" t="s">
        <v>145</v>
      </c>
      <c r="E193" s="171" t="s">
        <v>1</v>
      </c>
      <c r="F193" s="172" t="s">
        <v>242</v>
      </c>
      <c r="H193" s="171" t="s">
        <v>1</v>
      </c>
      <c r="I193" s="173"/>
      <c r="L193" s="170"/>
      <c r="M193" s="174"/>
      <c r="N193" s="175"/>
      <c r="O193" s="175"/>
      <c r="P193" s="175"/>
      <c r="Q193" s="175"/>
      <c r="R193" s="175"/>
      <c r="S193" s="175"/>
      <c r="T193" s="176"/>
      <c r="AT193" s="171" t="s">
        <v>145</v>
      </c>
      <c r="AU193" s="171" t="s">
        <v>88</v>
      </c>
      <c r="AV193" s="14" t="s">
        <v>85</v>
      </c>
      <c r="AW193" s="14" t="s">
        <v>31</v>
      </c>
      <c r="AX193" s="14" t="s">
        <v>77</v>
      </c>
      <c r="AY193" s="171" t="s">
        <v>134</v>
      </c>
    </row>
    <row r="194" spans="1:65" s="13" customFormat="1">
      <c r="B194" s="162"/>
      <c r="D194" s="157" t="s">
        <v>145</v>
      </c>
      <c r="E194" s="163" t="s">
        <v>1</v>
      </c>
      <c r="F194" s="164" t="s">
        <v>146</v>
      </c>
      <c r="H194" s="165">
        <v>2</v>
      </c>
      <c r="I194" s="166"/>
      <c r="L194" s="162"/>
      <c r="M194" s="167"/>
      <c r="N194" s="168"/>
      <c r="O194" s="168"/>
      <c r="P194" s="168"/>
      <c r="Q194" s="168"/>
      <c r="R194" s="168"/>
      <c r="S194" s="168"/>
      <c r="T194" s="169"/>
      <c r="AT194" s="163" t="s">
        <v>145</v>
      </c>
      <c r="AU194" s="163" t="s">
        <v>88</v>
      </c>
      <c r="AV194" s="13" t="s">
        <v>88</v>
      </c>
      <c r="AW194" s="13" t="s">
        <v>31</v>
      </c>
      <c r="AX194" s="13" t="s">
        <v>85</v>
      </c>
      <c r="AY194" s="163" t="s">
        <v>134</v>
      </c>
    </row>
    <row r="195" spans="1:65" s="2" customFormat="1" ht="21.75" customHeight="1">
      <c r="A195" s="32"/>
      <c r="B195" s="143"/>
      <c r="C195" s="144" t="s">
        <v>248</v>
      </c>
      <c r="D195" s="144" t="s">
        <v>136</v>
      </c>
      <c r="E195" s="145" t="s">
        <v>249</v>
      </c>
      <c r="F195" s="146" t="s">
        <v>250</v>
      </c>
      <c r="G195" s="147" t="s">
        <v>208</v>
      </c>
      <c r="H195" s="148">
        <v>595.14</v>
      </c>
      <c r="I195" s="149"/>
      <c r="J195" s="150">
        <f>ROUND(I195*H195,2)</f>
        <v>0</v>
      </c>
      <c r="K195" s="146" t="s">
        <v>140</v>
      </c>
      <c r="L195" s="33"/>
      <c r="M195" s="151" t="s">
        <v>1</v>
      </c>
      <c r="N195" s="152" t="s">
        <v>42</v>
      </c>
      <c r="O195" s="58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141</v>
      </c>
      <c r="AT195" s="155" t="s">
        <v>136</v>
      </c>
      <c r="AU195" s="155" t="s">
        <v>88</v>
      </c>
      <c r="AY195" s="17" t="s">
        <v>134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7" t="s">
        <v>85</v>
      </c>
      <c r="BK195" s="156">
        <f>ROUND(I195*H195,2)</f>
        <v>0</v>
      </c>
      <c r="BL195" s="17" t="s">
        <v>141</v>
      </c>
      <c r="BM195" s="155" t="s">
        <v>251</v>
      </c>
    </row>
    <row r="196" spans="1:65" s="2" customFormat="1" ht="19.5">
      <c r="A196" s="32"/>
      <c r="B196" s="33"/>
      <c r="C196" s="32"/>
      <c r="D196" s="157" t="s">
        <v>143</v>
      </c>
      <c r="E196" s="32"/>
      <c r="F196" s="158" t="s">
        <v>252</v>
      </c>
      <c r="G196" s="32"/>
      <c r="H196" s="32"/>
      <c r="I196" s="159"/>
      <c r="J196" s="32"/>
      <c r="K196" s="32"/>
      <c r="L196" s="33"/>
      <c r="M196" s="160"/>
      <c r="N196" s="161"/>
      <c r="O196" s="58"/>
      <c r="P196" s="58"/>
      <c r="Q196" s="58"/>
      <c r="R196" s="58"/>
      <c r="S196" s="58"/>
      <c r="T196" s="59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143</v>
      </c>
      <c r="AU196" s="17" t="s">
        <v>88</v>
      </c>
    </row>
    <row r="197" spans="1:65" s="14" customFormat="1">
      <c r="B197" s="170"/>
      <c r="D197" s="157" t="s">
        <v>145</v>
      </c>
      <c r="E197" s="171" t="s">
        <v>1</v>
      </c>
      <c r="F197" s="172" t="s">
        <v>253</v>
      </c>
      <c r="H197" s="171" t="s">
        <v>1</v>
      </c>
      <c r="I197" s="173"/>
      <c r="L197" s="170"/>
      <c r="M197" s="174"/>
      <c r="N197" s="175"/>
      <c r="O197" s="175"/>
      <c r="P197" s="175"/>
      <c r="Q197" s="175"/>
      <c r="R197" s="175"/>
      <c r="S197" s="175"/>
      <c r="T197" s="176"/>
      <c r="AT197" s="171" t="s">
        <v>145</v>
      </c>
      <c r="AU197" s="171" t="s">
        <v>88</v>
      </c>
      <c r="AV197" s="14" t="s">
        <v>85</v>
      </c>
      <c r="AW197" s="14" t="s">
        <v>31</v>
      </c>
      <c r="AX197" s="14" t="s">
        <v>77</v>
      </c>
      <c r="AY197" s="171" t="s">
        <v>134</v>
      </c>
    </row>
    <row r="198" spans="1:65" s="13" customFormat="1">
      <c r="B198" s="162"/>
      <c r="D198" s="157" t="s">
        <v>145</v>
      </c>
      <c r="E198" s="163" t="s">
        <v>1</v>
      </c>
      <c r="F198" s="164" t="s">
        <v>254</v>
      </c>
      <c r="H198" s="165">
        <v>595.14</v>
      </c>
      <c r="I198" s="166"/>
      <c r="L198" s="162"/>
      <c r="M198" s="167"/>
      <c r="N198" s="168"/>
      <c r="O198" s="168"/>
      <c r="P198" s="168"/>
      <c r="Q198" s="168"/>
      <c r="R198" s="168"/>
      <c r="S198" s="168"/>
      <c r="T198" s="169"/>
      <c r="AT198" s="163" t="s">
        <v>145</v>
      </c>
      <c r="AU198" s="163" t="s">
        <v>88</v>
      </c>
      <c r="AV198" s="13" t="s">
        <v>88</v>
      </c>
      <c r="AW198" s="13" t="s">
        <v>31</v>
      </c>
      <c r="AX198" s="13" t="s">
        <v>85</v>
      </c>
      <c r="AY198" s="163" t="s">
        <v>134</v>
      </c>
    </row>
    <row r="199" spans="1:65" s="2" customFormat="1" ht="21.75" customHeight="1">
      <c r="A199" s="32"/>
      <c r="B199" s="143"/>
      <c r="C199" s="144" t="s">
        <v>255</v>
      </c>
      <c r="D199" s="144" t="s">
        <v>136</v>
      </c>
      <c r="E199" s="145" t="s">
        <v>256</v>
      </c>
      <c r="F199" s="146" t="s">
        <v>257</v>
      </c>
      <c r="G199" s="147" t="s">
        <v>208</v>
      </c>
      <c r="H199" s="148">
        <v>23.72</v>
      </c>
      <c r="I199" s="149"/>
      <c r="J199" s="150">
        <f>ROUND(I199*H199,2)</f>
        <v>0</v>
      </c>
      <c r="K199" s="146" t="s">
        <v>140</v>
      </c>
      <c r="L199" s="33"/>
      <c r="M199" s="151" t="s">
        <v>1</v>
      </c>
      <c r="N199" s="152" t="s">
        <v>42</v>
      </c>
      <c r="O199" s="58"/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5" t="s">
        <v>141</v>
      </c>
      <c r="AT199" s="155" t="s">
        <v>136</v>
      </c>
      <c r="AU199" s="155" t="s">
        <v>88</v>
      </c>
      <c r="AY199" s="17" t="s">
        <v>134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7" t="s">
        <v>85</v>
      </c>
      <c r="BK199" s="156">
        <f>ROUND(I199*H199,2)</f>
        <v>0</v>
      </c>
      <c r="BL199" s="17" t="s">
        <v>141</v>
      </c>
      <c r="BM199" s="155" t="s">
        <v>258</v>
      </c>
    </row>
    <row r="200" spans="1:65" s="2" customFormat="1" ht="19.5">
      <c r="A200" s="32"/>
      <c r="B200" s="33"/>
      <c r="C200" s="32"/>
      <c r="D200" s="157" t="s">
        <v>143</v>
      </c>
      <c r="E200" s="32"/>
      <c r="F200" s="158" t="s">
        <v>259</v>
      </c>
      <c r="G200" s="32"/>
      <c r="H200" s="32"/>
      <c r="I200" s="159"/>
      <c r="J200" s="32"/>
      <c r="K200" s="32"/>
      <c r="L200" s="33"/>
      <c r="M200" s="160"/>
      <c r="N200" s="161"/>
      <c r="O200" s="58"/>
      <c r="P200" s="58"/>
      <c r="Q200" s="58"/>
      <c r="R200" s="58"/>
      <c r="S200" s="58"/>
      <c r="T200" s="59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143</v>
      </c>
      <c r="AU200" s="17" t="s">
        <v>88</v>
      </c>
    </row>
    <row r="201" spans="1:65" s="14" customFormat="1">
      <c r="B201" s="170"/>
      <c r="D201" s="157" t="s">
        <v>145</v>
      </c>
      <c r="E201" s="171" t="s">
        <v>1</v>
      </c>
      <c r="F201" s="172" t="s">
        <v>260</v>
      </c>
      <c r="H201" s="171" t="s">
        <v>1</v>
      </c>
      <c r="I201" s="173"/>
      <c r="L201" s="170"/>
      <c r="M201" s="174"/>
      <c r="N201" s="175"/>
      <c r="O201" s="175"/>
      <c r="P201" s="175"/>
      <c r="Q201" s="175"/>
      <c r="R201" s="175"/>
      <c r="S201" s="175"/>
      <c r="T201" s="176"/>
      <c r="AT201" s="171" t="s">
        <v>145</v>
      </c>
      <c r="AU201" s="171" t="s">
        <v>88</v>
      </c>
      <c r="AV201" s="14" t="s">
        <v>85</v>
      </c>
      <c r="AW201" s="14" t="s">
        <v>31</v>
      </c>
      <c r="AX201" s="14" t="s">
        <v>77</v>
      </c>
      <c r="AY201" s="171" t="s">
        <v>134</v>
      </c>
    </row>
    <row r="202" spans="1:65" s="14" customFormat="1">
      <c r="B202" s="170"/>
      <c r="D202" s="157" t="s">
        <v>145</v>
      </c>
      <c r="E202" s="171" t="s">
        <v>1</v>
      </c>
      <c r="F202" s="172" t="s">
        <v>261</v>
      </c>
      <c r="H202" s="171" t="s">
        <v>1</v>
      </c>
      <c r="I202" s="173"/>
      <c r="L202" s="170"/>
      <c r="M202" s="174"/>
      <c r="N202" s="175"/>
      <c r="O202" s="175"/>
      <c r="P202" s="175"/>
      <c r="Q202" s="175"/>
      <c r="R202" s="175"/>
      <c r="S202" s="175"/>
      <c r="T202" s="176"/>
      <c r="AT202" s="171" t="s">
        <v>145</v>
      </c>
      <c r="AU202" s="171" t="s">
        <v>88</v>
      </c>
      <c r="AV202" s="14" t="s">
        <v>85</v>
      </c>
      <c r="AW202" s="14" t="s">
        <v>31</v>
      </c>
      <c r="AX202" s="14" t="s">
        <v>77</v>
      </c>
      <c r="AY202" s="171" t="s">
        <v>134</v>
      </c>
    </row>
    <row r="203" spans="1:65" s="13" customFormat="1">
      <c r="B203" s="162"/>
      <c r="D203" s="157" t="s">
        <v>145</v>
      </c>
      <c r="E203" s="163" t="s">
        <v>1</v>
      </c>
      <c r="F203" s="164" t="s">
        <v>262</v>
      </c>
      <c r="H203" s="165">
        <v>23.72</v>
      </c>
      <c r="I203" s="166"/>
      <c r="L203" s="162"/>
      <c r="M203" s="167"/>
      <c r="N203" s="168"/>
      <c r="O203" s="168"/>
      <c r="P203" s="168"/>
      <c r="Q203" s="168"/>
      <c r="R203" s="168"/>
      <c r="S203" s="168"/>
      <c r="T203" s="169"/>
      <c r="AT203" s="163" t="s">
        <v>145</v>
      </c>
      <c r="AU203" s="163" t="s">
        <v>88</v>
      </c>
      <c r="AV203" s="13" t="s">
        <v>88</v>
      </c>
      <c r="AW203" s="13" t="s">
        <v>31</v>
      </c>
      <c r="AX203" s="13" t="s">
        <v>85</v>
      </c>
      <c r="AY203" s="163" t="s">
        <v>134</v>
      </c>
    </row>
    <row r="204" spans="1:65" s="2" customFormat="1" ht="24.2" customHeight="1">
      <c r="A204" s="32"/>
      <c r="B204" s="143"/>
      <c r="C204" s="144" t="s">
        <v>263</v>
      </c>
      <c r="D204" s="144" t="s">
        <v>136</v>
      </c>
      <c r="E204" s="145" t="s">
        <v>264</v>
      </c>
      <c r="F204" s="146" t="s">
        <v>265</v>
      </c>
      <c r="G204" s="147" t="s">
        <v>208</v>
      </c>
      <c r="H204" s="148">
        <v>23.72</v>
      </c>
      <c r="I204" s="149"/>
      <c r="J204" s="150">
        <f>ROUND(I204*H204,2)</f>
        <v>0</v>
      </c>
      <c r="K204" s="146" t="s">
        <v>140</v>
      </c>
      <c r="L204" s="33"/>
      <c r="M204" s="151" t="s">
        <v>1</v>
      </c>
      <c r="N204" s="152" t="s">
        <v>42</v>
      </c>
      <c r="O204" s="58"/>
      <c r="P204" s="153">
        <f>O204*H204</f>
        <v>0</v>
      </c>
      <c r="Q204" s="153">
        <v>0</v>
      </c>
      <c r="R204" s="153">
        <f>Q204*H204</f>
        <v>0</v>
      </c>
      <c r="S204" s="153">
        <v>0</v>
      </c>
      <c r="T204" s="15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5" t="s">
        <v>141</v>
      </c>
      <c r="AT204" s="155" t="s">
        <v>136</v>
      </c>
      <c r="AU204" s="155" t="s">
        <v>88</v>
      </c>
      <c r="AY204" s="17" t="s">
        <v>134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7" t="s">
        <v>85</v>
      </c>
      <c r="BK204" s="156">
        <f>ROUND(I204*H204,2)</f>
        <v>0</v>
      </c>
      <c r="BL204" s="17" t="s">
        <v>141</v>
      </c>
      <c r="BM204" s="155" t="s">
        <v>266</v>
      </c>
    </row>
    <row r="205" spans="1:65" s="2" customFormat="1" ht="19.5">
      <c r="A205" s="32"/>
      <c r="B205" s="33"/>
      <c r="C205" s="32"/>
      <c r="D205" s="157" t="s">
        <v>143</v>
      </c>
      <c r="E205" s="32"/>
      <c r="F205" s="158" t="s">
        <v>267</v>
      </c>
      <c r="G205" s="32"/>
      <c r="H205" s="32"/>
      <c r="I205" s="159"/>
      <c r="J205" s="32"/>
      <c r="K205" s="32"/>
      <c r="L205" s="33"/>
      <c r="M205" s="160"/>
      <c r="N205" s="161"/>
      <c r="O205" s="58"/>
      <c r="P205" s="58"/>
      <c r="Q205" s="58"/>
      <c r="R205" s="58"/>
      <c r="S205" s="58"/>
      <c r="T205" s="59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143</v>
      </c>
      <c r="AU205" s="17" t="s">
        <v>88</v>
      </c>
    </row>
    <row r="206" spans="1:65" s="14" customFormat="1">
      <c r="B206" s="170"/>
      <c r="D206" s="157" t="s">
        <v>145</v>
      </c>
      <c r="E206" s="171" t="s">
        <v>1</v>
      </c>
      <c r="F206" s="172" t="s">
        <v>261</v>
      </c>
      <c r="H206" s="171" t="s">
        <v>1</v>
      </c>
      <c r="I206" s="173"/>
      <c r="L206" s="170"/>
      <c r="M206" s="174"/>
      <c r="N206" s="175"/>
      <c r="O206" s="175"/>
      <c r="P206" s="175"/>
      <c r="Q206" s="175"/>
      <c r="R206" s="175"/>
      <c r="S206" s="175"/>
      <c r="T206" s="176"/>
      <c r="AT206" s="171" t="s">
        <v>145</v>
      </c>
      <c r="AU206" s="171" t="s">
        <v>88</v>
      </c>
      <c r="AV206" s="14" t="s">
        <v>85</v>
      </c>
      <c r="AW206" s="14" t="s">
        <v>31</v>
      </c>
      <c r="AX206" s="14" t="s">
        <v>77</v>
      </c>
      <c r="AY206" s="171" t="s">
        <v>134</v>
      </c>
    </row>
    <row r="207" spans="1:65" s="13" customFormat="1">
      <c r="B207" s="162"/>
      <c r="D207" s="157" t="s">
        <v>145</v>
      </c>
      <c r="E207" s="163" t="s">
        <v>1</v>
      </c>
      <c r="F207" s="164" t="s">
        <v>268</v>
      </c>
      <c r="H207" s="165">
        <v>23.72</v>
      </c>
      <c r="I207" s="166"/>
      <c r="L207" s="162"/>
      <c r="M207" s="167"/>
      <c r="N207" s="168"/>
      <c r="O207" s="168"/>
      <c r="P207" s="168"/>
      <c r="Q207" s="168"/>
      <c r="R207" s="168"/>
      <c r="S207" s="168"/>
      <c r="T207" s="169"/>
      <c r="AT207" s="163" t="s">
        <v>145</v>
      </c>
      <c r="AU207" s="163" t="s">
        <v>88</v>
      </c>
      <c r="AV207" s="13" t="s">
        <v>88</v>
      </c>
      <c r="AW207" s="13" t="s">
        <v>31</v>
      </c>
      <c r="AX207" s="13" t="s">
        <v>85</v>
      </c>
      <c r="AY207" s="163" t="s">
        <v>134</v>
      </c>
    </row>
    <row r="208" spans="1:65" s="2" customFormat="1" ht="21.75" customHeight="1">
      <c r="A208" s="32"/>
      <c r="B208" s="143"/>
      <c r="C208" s="144" t="s">
        <v>269</v>
      </c>
      <c r="D208" s="144" t="s">
        <v>136</v>
      </c>
      <c r="E208" s="145" t="s">
        <v>270</v>
      </c>
      <c r="F208" s="146" t="s">
        <v>271</v>
      </c>
      <c r="G208" s="147" t="s">
        <v>208</v>
      </c>
      <c r="H208" s="148">
        <v>23.72</v>
      </c>
      <c r="I208" s="149"/>
      <c r="J208" s="150">
        <f>ROUND(I208*H208,2)</f>
        <v>0</v>
      </c>
      <c r="K208" s="146" t="s">
        <v>140</v>
      </c>
      <c r="L208" s="33"/>
      <c r="M208" s="151" t="s">
        <v>1</v>
      </c>
      <c r="N208" s="152" t="s">
        <v>42</v>
      </c>
      <c r="O208" s="58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141</v>
      </c>
      <c r="AT208" s="155" t="s">
        <v>136</v>
      </c>
      <c r="AU208" s="155" t="s">
        <v>88</v>
      </c>
      <c r="AY208" s="17" t="s">
        <v>134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85</v>
      </c>
      <c r="BK208" s="156">
        <f>ROUND(I208*H208,2)</f>
        <v>0</v>
      </c>
      <c r="BL208" s="17" t="s">
        <v>141</v>
      </c>
      <c r="BM208" s="155" t="s">
        <v>272</v>
      </c>
    </row>
    <row r="209" spans="1:65" s="2" customFormat="1" ht="19.5">
      <c r="A209" s="32"/>
      <c r="B209" s="33"/>
      <c r="C209" s="32"/>
      <c r="D209" s="157" t="s">
        <v>143</v>
      </c>
      <c r="E209" s="32"/>
      <c r="F209" s="158" t="s">
        <v>273</v>
      </c>
      <c r="G209" s="32"/>
      <c r="H209" s="32"/>
      <c r="I209" s="159"/>
      <c r="J209" s="32"/>
      <c r="K209" s="32"/>
      <c r="L209" s="33"/>
      <c r="M209" s="160"/>
      <c r="N209" s="161"/>
      <c r="O209" s="58"/>
      <c r="P209" s="58"/>
      <c r="Q209" s="58"/>
      <c r="R209" s="58"/>
      <c r="S209" s="58"/>
      <c r="T209" s="5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143</v>
      </c>
      <c r="AU209" s="17" t="s">
        <v>88</v>
      </c>
    </row>
    <row r="210" spans="1:65" s="14" customFormat="1">
      <c r="B210" s="170"/>
      <c r="D210" s="157" t="s">
        <v>145</v>
      </c>
      <c r="E210" s="171" t="s">
        <v>1</v>
      </c>
      <c r="F210" s="172" t="s">
        <v>274</v>
      </c>
      <c r="H210" s="171" t="s">
        <v>1</v>
      </c>
      <c r="I210" s="173"/>
      <c r="L210" s="170"/>
      <c r="M210" s="174"/>
      <c r="N210" s="175"/>
      <c r="O210" s="175"/>
      <c r="P210" s="175"/>
      <c r="Q210" s="175"/>
      <c r="R210" s="175"/>
      <c r="S210" s="175"/>
      <c r="T210" s="176"/>
      <c r="AT210" s="171" t="s">
        <v>145</v>
      </c>
      <c r="AU210" s="171" t="s">
        <v>88</v>
      </c>
      <c r="AV210" s="14" t="s">
        <v>85</v>
      </c>
      <c r="AW210" s="14" t="s">
        <v>31</v>
      </c>
      <c r="AX210" s="14" t="s">
        <v>77</v>
      </c>
      <c r="AY210" s="171" t="s">
        <v>134</v>
      </c>
    </row>
    <row r="211" spans="1:65" s="14" customFormat="1">
      <c r="B211" s="170"/>
      <c r="D211" s="157" t="s">
        <v>145</v>
      </c>
      <c r="E211" s="171" t="s">
        <v>1</v>
      </c>
      <c r="F211" s="172" t="s">
        <v>261</v>
      </c>
      <c r="H211" s="171" t="s">
        <v>1</v>
      </c>
      <c r="I211" s="173"/>
      <c r="L211" s="170"/>
      <c r="M211" s="174"/>
      <c r="N211" s="175"/>
      <c r="O211" s="175"/>
      <c r="P211" s="175"/>
      <c r="Q211" s="175"/>
      <c r="R211" s="175"/>
      <c r="S211" s="175"/>
      <c r="T211" s="176"/>
      <c r="AT211" s="171" t="s">
        <v>145</v>
      </c>
      <c r="AU211" s="171" t="s">
        <v>88</v>
      </c>
      <c r="AV211" s="14" t="s">
        <v>85</v>
      </c>
      <c r="AW211" s="14" t="s">
        <v>31</v>
      </c>
      <c r="AX211" s="14" t="s">
        <v>77</v>
      </c>
      <c r="AY211" s="171" t="s">
        <v>134</v>
      </c>
    </row>
    <row r="212" spans="1:65" s="13" customFormat="1">
      <c r="B212" s="162"/>
      <c r="D212" s="157" t="s">
        <v>145</v>
      </c>
      <c r="E212" s="163" t="s">
        <v>1</v>
      </c>
      <c r="F212" s="164" t="s">
        <v>262</v>
      </c>
      <c r="H212" s="165">
        <v>23.72</v>
      </c>
      <c r="I212" s="166"/>
      <c r="L212" s="162"/>
      <c r="M212" s="167"/>
      <c r="N212" s="168"/>
      <c r="O212" s="168"/>
      <c r="P212" s="168"/>
      <c r="Q212" s="168"/>
      <c r="R212" s="168"/>
      <c r="S212" s="168"/>
      <c r="T212" s="169"/>
      <c r="AT212" s="163" t="s">
        <v>145</v>
      </c>
      <c r="AU212" s="163" t="s">
        <v>88</v>
      </c>
      <c r="AV212" s="13" t="s">
        <v>88</v>
      </c>
      <c r="AW212" s="13" t="s">
        <v>31</v>
      </c>
      <c r="AX212" s="13" t="s">
        <v>85</v>
      </c>
      <c r="AY212" s="163" t="s">
        <v>134</v>
      </c>
    </row>
    <row r="213" spans="1:65" s="2" customFormat="1" ht="24.2" customHeight="1">
      <c r="A213" s="32"/>
      <c r="B213" s="143"/>
      <c r="C213" s="144" t="s">
        <v>7</v>
      </c>
      <c r="D213" s="144" t="s">
        <v>136</v>
      </c>
      <c r="E213" s="145" t="s">
        <v>275</v>
      </c>
      <c r="F213" s="146" t="s">
        <v>276</v>
      </c>
      <c r="G213" s="147" t="s">
        <v>208</v>
      </c>
      <c r="H213" s="148">
        <v>23.72</v>
      </c>
      <c r="I213" s="149"/>
      <c r="J213" s="150">
        <f>ROUND(I213*H213,2)</f>
        <v>0</v>
      </c>
      <c r="K213" s="146" t="s">
        <v>140</v>
      </c>
      <c r="L213" s="33"/>
      <c r="M213" s="151" t="s">
        <v>1</v>
      </c>
      <c r="N213" s="152" t="s">
        <v>42</v>
      </c>
      <c r="O213" s="58"/>
      <c r="P213" s="153">
        <f>O213*H213</f>
        <v>0</v>
      </c>
      <c r="Q213" s="153">
        <v>0</v>
      </c>
      <c r="R213" s="153">
        <f>Q213*H213</f>
        <v>0</v>
      </c>
      <c r="S213" s="153">
        <v>0</v>
      </c>
      <c r="T213" s="15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5" t="s">
        <v>141</v>
      </c>
      <c r="AT213" s="155" t="s">
        <v>136</v>
      </c>
      <c r="AU213" s="155" t="s">
        <v>88</v>
      </c>
      <c r="AY213" s="17" t="s">
        <v>134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7" t="s">
        <v>85</v>
      </c>
      <c r="BK213" s="156">
        <f>ROUND(I213*H213,2)</f>
        <v>0</v>
      </c>
      <c r="BL213" s="17" t="s">
        <v>141</v>
      </c>
      <c r="BM213" s="155" t="s">
        <v>277</v>
      </c>
    </row>
    <row r="214" spans="1:65" s="2" customFormat="1" ht="19.5">
      <c r="A214" s="32"/>
      <c r="B214" s="33"/>
      <c r="C214" s="32"/>
      <c r="D214" s="157" t="s">
        <v>143</v>
      </c>
      <c r="E214" s="32"/>
      <c r="F214" s="158" t="s">
        <v>278</v>
      </c>
      <c r="G214" s="32"/>
      <c r="H214" s="32"/>
      <c r="I214" s="159"/>
      <c r="J214" s="32"/>
      <c r="K214" s="32"/>
      <c r="L214" s="33"/>
      <c r="M214" s="160"/>
      <c r="N214" s="161"/>
      <c r="O214" s="58"/>
      <c r="P214" s="58"/>
      <c r="Q214" s="58"/>
      <c r="R214" s="58"/>
      <c r="S214" s="58"/>
      <c r="T214" s="59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143</v>
      </c>
      <c r="AU214" s="17" t="s">
        <v>88</v>
      </c>
    </row>
    <row r="215" spans="1:65" s="14" customFormat="1">
      <c r="B215" s="170"/>
      <c r="D215" s="157" t="s">
        <v>145</v>
      </c>
      <c r="E215" s="171" t="s">
        <v>1</v>
      </c>
      <c r="F215" s="172" t="s">
        <v>261</v>
      </c>
      <c r="H215" s="171" t="s">
        <v>1</v>
      </c>
      <c r="I215" s="173"/>
      <c r="L215" s="170"/>
      <c r="M215" s="174"/>
      <c r="N215" s="175"/>
      <c r="O215" s="175"/>
      <c r="P215" s="175"/>
      <c r="Q215" s="175"/>
      <c r="R215" s="175"/>
      <c r="S215" s="175"/>
      <c r="T215" s="176"/>
      <c r="AT215" s="171" t="s">
        <v>145</v>
      </c>
      <c r="AU215" s="171" t="s">
        <v>88</v>
      </c>
      <c r="AV215" s="14" t="s">
        <v>85</v>
      </c>
      <c r="AW215" s="14" t="s">
        <v>31</v>
      </c>
      <c r="AX215" s="14" t="s">
        <v>77</v>
      </c>
      <c r="AY215" s="171" t="s">
        <v>134</v>
      </c>
    </row>
    <row r="216" spans="1:65" s="13" customFormat="1">
      <c r="B216" s="162"/>
      <c r="D216" s="157" t="s">
        <v>145</v>
      </c>
      <c r="E216" s="163" t="s">
        <v>1</v>
      </c>
      <c r="F216" s="164" t="s">
        <v>268</v>
      </c>
      <c r="H216" s="165">
        <v>23.72</v>
      </c>
      <c r="I216" s="166"/>
      <c r="L216" s="162"/>
      <c r="M216" s="167"/>
      <c r="N216" s="168"/>
      <c r="O216" s="168"/>
      <c r="P216" s="168"/>
      <c r="Q216" s="168"/>
      <c r="R216" s="168"/>
      <c r="S216" s="168"/>
      <c r="T216" s="169"/>
      <c r="AT216" s="163" t="s">
        <v>145</v>
      </c>
      <c r="AU216" s="163" t="s">
        <v>88</v>
      </c>
      <c r="AV216" s="13" t="s">
        <v>88</v>
      </c>
      <c r="AW216" s="13" t="s">
        <v>31</v>
      </c>
      <c r="AX216" s="13" t="s">
        <v>85</v>
      </c>
      <c r="AY216" s="163" t="s">
        <v>134</v>
      </c>
    </row>
    <row r="217" spans="1:65" s="2" customFormat="1" ht="16.5" customHeight="1">
      <c r="A217" s="32"/>
      <c r="B217" s="143"/>
      <c r="C217" s="144" t="s">
        <v>279</v>
      </c>
      <c r="D217" s="144" t="s">
        <v>136</v>
      </c>
      <c r="E217" s="145" t="s">
        <v>280</v>
      </c>
      <c r="F217" s="146" t="s">
        <v>281</v>
      </c>
      <c r="G217" s="147" t="s">
        <v>208</v>
      </c>
      <c r="H217" s="148">
        <v>297.57</v>
      </c>
      <c r="I217" s="149"/>
      <c r="J217" s="150">
        <f>ROUND(I217*H217,2)</f>
        <v>0</v>
      </c>
      <c r="K217" s="146" t="s">
        <v>140</v>
      </c>
      <c r="L217" s="33"/>
      <c r="M217" s="151" t="s">
        <v>1</v>
      </c>
      <c r="N217" s="152" t="s">
        <v>42</v>
      </c>
      <c r="O217" s="58"/>
      <c r="P217" s="153">
        <f>O217*H217</f>
        <v>0</v>
      </c>
      <c r="Q217" s="153">
        <v>0</v>
      </c>
      <c r="R217" s="153">
        <f>Q217*H217</f>
        <v>0</v>
      </c>
      <c r="S217" s="153">
        <v>0</v>
      </c>
      <c r="T217" s="15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5" t="s">
        <v>141</v>
      </c>
      <c r="AT217" s="155" t="s">
        <v>136</v>
      </c>
      <c r="AU217" s="155" t="s">
        <v>88</v>
      </c>
      <c r="AY217" s="17" t="s">
        <v>134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7" t="s">
        <v>85</v>
      </c>
      <c r="BK217" s="156">
        <f>ROUND(I217*H217,2)</f>
        <v>0</v>
      </c>
      <c r="BL217" s="17" t="s">
        <v>141</v>
      </c>
      <c r="BM217" s="155" t="s">
        <v>282</v>
      </c>
    </row>
    <row r="218" spans="1:65" s="2" customFormat="1" ht="19.5">
      <c r="A218" s="32"/>
      <c r="B218" s="33"/>
      <c r="C218" s="32"/>
      <c r="D218" s="157" t="s">
        <v>143</v>
      </c>
      <c r="E218" s="32"/>
      <c r="F218" s="158" t="s">
        <v>283</v>
      </c>
      <c r="G218" s="32"/>
      <c r="H218" s="32"/>
      <c r="I218" s="159"/>
      <c r="J218" s="32"/>
      <c r="K218" s="32"/>
      <c r="L218" s="33"/>
      <c r="M218" s="160"/>
      <c r="N218" s="161"/>
      <c r="O218" s="58"/>
      <c r="P218" s="58"/>
      <c r="Q218" s="58"/>
      <c r="R218" s="58"/>
      <c r="S218" s="58"/>
      <c r="T218" s="59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7" t="s">
        <v>143</v>
      </c>
      <c r="AU218" s="17" t="s">
        <v>88</v>
      </c>
    </row>
    <row r="219" spans="1:65" s="14" customFormat="1">
      <c r="B219" s="170"/>
      <c r="D219" s="157" t="s">
        <v>145</v>
      </c>
      <c r="E219" s="171" t="s">
        <v>1</v>
      </c>
      <c r="F219" s="172" t="s">
        <v>284</v>
      </c>
      <c r="H219" s="171" t="s">
        <v>1</v>
      </c>
      <c r="I219" s="173"/>
      <c r="L219" s="170"/>
      <c r="M219" s="174"/>
      <c r="N219" s="175"/>
      <c r="O219" s="175"/>
      <c r="P219" s="175"/>
      <c r="Q219" s="175"/>
      <c r="R219" s="175"/>
      <c r="S219" s="175"/>
      <c r="T219" s="176"/>
      <c r="AT219" s="171" t="s">
        <v>145</v>
      </c>
      <c r="AU219" s="171" t="s">
        <v>88</v>
      </c>
      <c r="AV219" s="14" t="s">
        <v>85</v>
      </c>
      <c r="AW219" s="14" t="s">
        <v>31</v>
      </c>
      <c r="AX219" s="14" t="s">
        <v>77</v>
      </c>
      <c r="AY219" s="171" t="s">
        <v>134</v>
      </c>
    </row>
    <row r="220" spans="1:65" s="13" customFormat="1">
      <c r="B220" s="162"/>
      <c r="D220" s="157" t="s">
        <v>145</v>
      </c>
      <c r="E220" s="163" t="s">
        <v>1</v>
      </c>
      <c r="F220" s="164" t="s">
        <v>285</v>
      </c>
      <c r="H220" s="165">
        <v>297.57</v>
      </c>
      <c r="I220" s="166"/>
      <c r="L220" s="162"/>
      <c r="M220" s="167"/>
      <c r="N220" s="168"/>
      <c r="O220" s="168"/>
      <c r="P220" s="168"/>
      <c r="Q220" s="168"/>
      <c r="R220" s="168"/>
      <c r="S220" s="168"/>
      <c r="T220" s="169"/>
      <c r="AT220" s="163" t="s">
        <v>145</v>
      </c>
      <c r="AU220" s="163" t="s">
        <v>88</v>
      </c>
      <c r="AV220" s="13" t="s">
        <v>88</v>
      </c>
      <c r="AW220" s="13" t="s">
        <v>31</v>
      </c>
      <c r="AX220" s="13" t="s">
        <v>85</v>
      </c>
      <c r="AY220" s="163" t="s">
        <v>134</v>
      </c>
    </row>
    <row r="221" spans="1:65" s="2" customFormat="1" ht="16.5" customHeight="1">
      <c r="A221" s="32"/>
      <c r="B221" s="143"/>
      <c r="C221" s="144" t="s">
        <v>286</v>
      </c>
      <c r="D221" s="144" t="s">
        <v>136</v>
      </c>
      <c r="E221" s="145" t="s">
        <v>287</v>
      </c>
      <c r="F221" s="146" t="s">
        <v>288</v>
      </c>
      <c r="G221" s="147" t="s">
        <v>289</v>
      </c>
      <c r="H221" s="148">
        <v>85.391999999999996</v>
      </c>
      <c r="I221" s="149"/>
      <c r="J221" s="150">
        <f>ROUND(I221*H221,2)</f>
        <v>0</v>
      </c>
      <c r="K221" s="146" t="s">
        <v>140</v>
      </c>
      <c r="L221" s="33"/>
      <c r="M221" s="151" t="s">
        <v>1</v>
      </c>
      <c r="N221" s="152" t="s">
        <v>42</v>
      </c>
      <c r="O221" s="58"/>
      <c r="P221" s="153">
        <f>O221*H221</f>
        <v>0</v>
      </c>
      <c r="Q221" s="153">
        <v>0</v>
      </c>
      <c r="R221" s="153">
        <f>Q221*H221</f>
        <v>0</v>
      </c>
      <c r="S221" s="153">
        <v>0</v>
      </c>
      <c r="T221" s="15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141</v>
      </c>
      <c r="AT221" s="155" t="s">
        <v>136</v>
      </c>
      <c r="AU221" s="155" t="s">
        <v>88</v>
      </c>
      <c r="AY221" s="17" t="s">
        <v>134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7" t="s">
        <v>85</v>
      </c>
      <c r="BK221" s="156">
        <f>ROUND(I221*H221,2)</f>
        <v>0</v>
      </c>
      <c r="BL221" s="17" t="s">
        <v>141</v>
      </c>
      <c r="BM221" s="155" t="s">
        <v>290</v>
      </c>
    </row>
    <row r="222" spans="1:65" s="2" customFormat="1">
      <c r="A222" s="32"/>
      <c r="B222" s="33"/>
      <c r="C222" s="32"/>
      <c r="D222" s="157" t="s">
        <v>143</v>
      </c>
      <c r="E222" s="32"/>
      <c r="F222" s="158" t="s">
        <v>291</v>
      </c>
      <c r="G222" s="32"/>
      <c r="H222" s="32"/>
      <c r="I222" s="159"/>
      <c r="J222" s="32"/>
      <c r="K222" s="32"/>
      <c r="L222" s="33"/>
      <c r="M222" s="160"/>
      <c r="N222" s="161"/>
      <c r="O222" s="58"/>
      <c r="P222" s="58"/>
      <c r="Q222" s="58"/>
      <c r="R222" s="58"/>
      <c r="S222" s="58"/>
      <c r="T222" s="59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7" t="s">
        <v>143</v>
      </c>
      <c r="AU222" s="17" t="s">
        <v>88</v>
      </c>
    </row>
    <row r="223" spans="1:65" s="13" customFormat="1">
      <c r="B223" s="162"/>
      <c r="D223" s="157" t="s">
        <v>145</v>
      </c>
      <c r="E223" s="163" t="s">
        <v>1</v>
      </c>
      <c r="F223" s="164" t="s">
        <v>292</v>
      </c>
      <c r="H223" s="165">
        <v>85.391999999999996</v>
      </c>
      <c r="I223" s="166"/>
      <c r="L223" s="162"/>
      <c r="M223" s="167"/>
      <c r="N223" s="168"/>
      <c r="O223" s="168"/>
      <c r="P223" s="168"/>
      <c r="Q223" s="168"/>
      <c r="R223" s="168"/>
      <c r="S223" s="168"/>
      <c r="T223" s="169"/>
      <c r="AT223" s="163" t="s">
        <v>145</v>
      </c>
      <c r="AU223" s="163" t="s">
        <v>88</v>
      </c>
      <c r="AV223" s="13" t="s">
        <v>88</v>
      </c>
      <c r="AW223" s="13" t="s">
        <v>31</v>
      </c>
      <c r="AX223" s="13" t="s">
        <v>85</v>
      </c>
      <c r="AY223" s="163" t="s">
        <v>134</v>
      </c>
    </row>
    <row r="224" spans="1:65" s="2" customFormat="1" ht="16.5" customHeight="1">
      <c r="A224" s="32"/>
      <c r="B224" s="143"/>
      <c r="C224" s="144" t="s">
        <v>293</v>
      </c>
      <c r="D224" s="144" t="s">
        <v>136</v>
      </c>
      <c r="E224" s="145" t="s">
        <v>294</v>
      </c>
      <c r="F224" s="146" t="s">
        <v>295</v>
      </c>
      <c r="G224" s="147" t="s">
        <v>208</v>
      </c>
      <c r="H224" s="148">
        <v>211.78</v>
      </c>
      <c r="I224" s="149"/>
      <c r="J224" s="150">
        <f>ROUND(I224*H224,2)</f>
        <v>0</v>
      </c>
      <c r="K224" s="146" t="s">
        <v>140</v>
      </c>
      <c r="L224" s="33"/>
      <c r="M224" s="151" t="s">
        <v>1</v>
      </c>
      <c r="N224" s="152" t="s">
        <v>42</v>
      </c>
      <c r="O224" s="58"/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5" t="s">
        <v>141</v>
      </c>
      <c r="AT224" s="155" t="s">
        <v>136</v>
      </c>
      <c r="AU224" s="155" t="s">
        <v>88</v>
      </c>
      <c r="AY224" s="17" t="s">
        <v>134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7" t="s">
        <v>85</v>
      </c>
      <c r="BK224" s="156">
        <f>ROUND(I224*H224,2)</f>
        <v>0</v>
      </c>
      <c r="BL224" s="17" t="s">
        <v>141</v>
      </c>
      <c r="BM224" s="155" t="s">
        <v>296</v>
      </c>
    </row>
    <row r="225" spans="1:65" s="2" customFormat="1" ht="19.5">
      <c r="A225" s="32"/>
      <c r="B225" s="33"/>
      <c r="C225" s="32"/>
      <c r="D225" s="157" t="s">
        <v>143</v>
      </c>
      <c r="E225" s="32"/>
      <c r="F225" s="158" t="s">
        <v>297</v>
      </c>
      <c r="G225" s="32"/>
      <c r="H225" s="32"/>
      <c r="I225" s="159"/>
      <c r="J225" s="32"/>
      <c r="K225" s="32"/>
      <c r="L225" s="33"/>
      <c r="M225" s="160"/>
      <c r="N225" s="161"/>
      <c r="O225" s="58"/>
      <c r="P225" s="58"/>
      <c r="Q225" s="58"/>
      <c r="R225" s="58"/>
      <c r="S225" s="58"/>
      <c r="T225" s="5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143</v>
      </c>
      <c r="AU225" s="17" t="s">
        <v>88</v>
      </c>
    </row>
    <row r="226" spans="1:65" s="14" customFormat="1">
      <c r="B226" s="170"/>
      <c r="D226" s="157" t="s">
        <v>145</v>
      </c>
      <c r="E226" s="171" t="s">
        <v>1</v>
      </c>
      <c r="F226" s="172" t="s">
        <v>298</v>
      </c>
      <c r="H226" s="171" t="s">
        <v>1</v>
      </c>
      <c r="I226" s="173"/>
      <c r="L226" s="170"/>
      <c r="M226" s="174"/>
      <c r="N226" s="175"/>
      <c r="O226" s="175"/>
      <c r="P226" s="175"/>
      <c r="Q226" s="175"/>
      <c r="R226" s="175"/>
      <c r="S226" s="175"/>
      <c r="T226" s="176"/>
      <c r="AT226" s="171" t="s">
        <v>145</v>
      </c>
      <c r="AU226" s="171" t="s">
        <v>88</v>
      </c>
      <c r="AV226" s="14" t="s">
        <v>85</v>
      </c>
      <c r="AW226" s="14" t="s">
        <v>31</v>
      </c>
      <c r="AX226" s="14" t="s">
        <v>77</v>
      </c>
      <c r="AY226" s="171" t="s">
        <v>134</v>
      </c>
    </row>
    <row r="227" spans="1:65" s="13" customFormat="1">
      <c r="B227" s="162"/>
      <c r="D227" s="157" t="s">
        <v>145</v>
      </c>
      <c r="E227" s="163" t="s">
        <v>1</v>
      </c>
      <c r="F227" s="164" t="s">
        <v>299</v>
      </c>
      <c r="H227" s="165">
        <v>211.78</v>
      </c>
      <c r="I227" s="166"/>
      <c r="L227" s="162"/>
      <c r="M227" s="167"/>
      <c r="N227" s="168"/>
      <c r="O227" s="168"/>
      <c r="P227" s="168"/>
      <c r="Q227" s="168"/>
      <c r="R227" s="168"/>
      <c r="S227" s="168"/>
      <c r="T227" s="169"/>
      <c r="AT227" s="163" t="s">
        <v>145</v>
      </c>
      <c r="AU227" s="163" t="s">
        <v>88</v>
      </c>
      <c r="AV227" s="13" t="s">
        <v>88</v>
      </c>
      <c r="AW227" s="13" t="s">
        <v>31</v>
      </c>
      <c r="AX227" s="13" t="s">
        <v>85</v>
      </c>
      <c r="AY227" s="163" t="s">
        <v>134</v>
      </c>
    </row>
    <row r="228" spans="1:65" s="2" customFormat="1" ht="16.5" customHeight="1">
      <c r="A228" s="32"/>
      <c r="B228" s="143"/>
      <c r="C228" s="144" t="s">
        <v>300</v>
      </c>
      <c r="D228" s="144" t="s">
        <v>136</v>
      </c>
      <c r="E228" s="145" t="s">
        <v>301</v>
      </c>
      <c r="F228" s="146" t="s">
        <v>302</v>
      </c>
      <c r="G228" s="147" t="s">
        <v>208</v>
      </c>
      <c r="H228" s="148">
        <v>85.79</v>
      </c>
      <c r="I228" s="149"/>
      <c r="J228" s="150">
        <f>ROUND(I228*H228,2)</f>
        <v>0</v>
      </c>
      <c r="K228" s="146" t="s">
        <v>140</v>
      </c>
      <c r="L228" s="33"/>
      <c r="M228" s="151" t="s">
        <v>1</v>
      </c>
      <c r="N228" s="152" t="s">
        <v>42</v>
      </c>
      <c r="O228" s="58"/>
      <c r="P228" s="153">
        <f>O228*H228</f>
        <v>0</v>
      </c>
      <c r="Q228" s="153">
        <v>0</v>
      </c>
      <c r="R228" s="153">
        <f>Q228*H228</f>
        <v>0</v>
      </c>
      <c r="S228" s="153">
        <v>0</v>
      </c>
      <c r="T228" s="15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5" t="s">
        <v>141</v>
      </c>
      <c r="AT228" s="155" t="s">
        <v>136</v>
      </c>
      <c r="AU228" s="155" t="s">
        <v>88</v>
      </c>
      <c r="AY228" s="17" t="s">
        <v>134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7" t="s">
        <v>85</v>
      </c>
      <c r="BK228" s="156">
        <f>ROUND(I228*H228,2)</f>
        <v>0</v>
      </c>
      <c r="BL228" s="17" t="s">
        <v>141</v>
      </c>
      <c r="BM228" s="155" t="s">
        <v>303</v>
      </c>
    </row>
    <row r="229" spans="1:65" s="2" customFormat="1" ht="19.5">
      <c r="A229" s="32"/>
      <c r="B229" s="33"/>
      <c r="C229" s="32"/>
      <c r="D229" s="157" t="s">
        <v>143</v>
      </c>
      <c r="E229" s="32"/>
      <c r="F229" s="158" t="s">
        <v>304</v>
      </c>
      <c r="G229" s="32"/>
      <c r="H229" s="32"/>
      <c r="I229" s="159"/>
      <c r="J229" s="32"/>
      <c r="K229" s="32"/>
      <c r="L229" s="33"/>
      <c r="M229" s="160"/>
      <c r="N229" s="161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143</v>
      </c>
      <c r="AU229" s="17" t="s">
        <v>88</v>
      </c>
    </row>
    <row r="230" spans="1:65" s="14" customFormat="1">
      <c r="B230" s="170"/>
      <c r="D230" s="157" t="s">
        <v>145</v>
      </c>
      <c r="E230" s="171" t="s">
        <v>1</v>
      </c>
      <c r="F230" s="172" t="s">
        <v>305</v>
      </c>
      <c r="H230" s="171" t="s">
        <v>1</v>
      </c>
      <c r="I230" s="173"/>
      <c r="L230" s="170"/>
      <c r="M230" s="174"/>
      <c r="N230" s="175"/>
      <c r="O230" s="175"/>
      <c r="P230" s="175"/>
      <c r="Q230" s="175"/>
      <c r="R230" s="175"/>
      <c r="S230" s="175"/>
      <c r="T230" s="176"/>
      <c r="AT230" s="171" t="s">
        <v>145</v>
      </c>
      <c r="AU230" s="171" t="s">
        <v>88</v>
      </c>
      <c r="AV230" s="14" t="s">
        <v>85</v>
      </c>
      <c r="AW230" s="14" t="s">
        <v>31</v>
      </c>
      <c r="AX230" s="14" t="s">
        <v>77</v>
      </c>
      <c r="AY230" s="171" t="s">
        <v>134</v>
      </c>
    </row>
    <row r="231" spans="1:65" s="13" customFormat="1">
      <c r="B231" s="162"/>
      <c r="D231" s="157" t="s">
        <v>145</v>
      </c>
      <c r="E231" s="163" t="s">
        <v>1</v>
      </c>
      <c r="F231" s="164" t="s">
        <v>306</v>
      </c>
      <c r="H231" s="165">
        <v>85.79</v>
      </c>
      <c r="I231" s="166"/>
      <c r="L231" s="162"/>
      <c r="M231" s="167"/>
      <c r="N231" s="168"/>
      <c r="O231" s="168"/>
      <c r="P231" s="168"/>
      <c r="Q231" s="168"/>
      <c r="R231" s="168"/>
      <c r="S231" s="168"/>
      <c r="T231" s="169"/>
      <c r="AT231" s="163" t="s">
        <v>145</v>
      </c>
      <c r="AU231" s="163" t="s">
        <v>88</v>
      </c>
      <c r="AV231" s="13" t="s">
        <v>88</v>
      </c>
      <c r="AW231" s="13" t="s">
        <v>31</v>
      </c>
      <c r="AX231" s="13" t="s">
        <v>85</v>
      </c>
      <c r="AY231" s="163" t="s">
        <v>134</v>
      </c>
    </row>
    <row r="232" spans="1:65" s="2" customFormat="1" ht="16.5" customHeight="1">
      <c r="A232" s="32"/>
      <c r="B232" s="143"/>
      <c r="C232" s="144" t="s">
        <v>307</v>
      </c>
      <c r="D232" s="144" t="s">
        <v>136</v>
      </c>
      <c r="E232" s="145" t="s">
        <v>308</v>
      </c>
      <c r="F232" s="146" t="s">
        <v>309</v>
      </c>
      <c r="G232" s="147" t="s">
        <v>208</v>
      </c>
      <c r="H232" s="148">
        <v>85.79</v>
      </c>
      <c r="I232" s="149"/>
      <c r="J232" s="150">
        <f>ROUND(I232*H232,2)</f>
        <v>0</v>
      </c>
      <c r="K232" s="146" t="s">
        <v>140</v>
      </c>
      <c r="L232" s="33"/>
      <c r="M232" s="151" t="s">
        <v>1</v>
      </c>
      <c r="N232" s="152" t="s">
        <v>42</v>
      </c>
      <c r="O232" s="58"/>
      <c r="P232" s="153">
        <f>O232*H232</f>
        <v>0</v>
      </c>
      <c r="Q232" s="153">
        <v>0</v>
      </c>
      <c r="R232" s="153">
        <f>Q232*H232</f>
        <v>0</v>
      </c>
      <c r="S232" s="153">
        <v>0</v>
      </c>
      <c r="T232" s="15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5" t="s">
        <v>141</v>
      </c>
      <c r="AT232" s="155" t="s">
        <v>136</v>
      </c>
      <c r="AU232" s="155" t="s">
        <v>88</v>
      </c>
      <c r="AY232" s="17" t="s">
        <v>134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7" t="s">
        <v>85</v>
      </c>
      <c r="BK232" s="156">
        <f>ROUND(I232*H232,2)</f>
        <v>0</v>
      </c>
      <c r="BL232" s="17" t="s">
        <v>141</v>
      </c>
      <c r="BM232" s="155" t="s">
        <v>310</v>
      </c>
    </row>
    <row r="233" spans="1:65" s="2" customFormat="1">
      <c r="A233" s="32"/>
      <c r="B233" s="33"/>
      <c r="C233" s="32"/>
      <c r="D233" s="157" t="s">
        <v>143</v>
      </c>
      <c r="E233" s="32"/>
      <c r="F233" s="158" t="s">
        <v>311</v>
      </c>
      <c r="G233" s="32"/>
      <c r="H233" s="32"/>
      <c r="I233" s="159"/>
      <c r="J233" s="32"/>
      <c r="K233" s="32"/>
      <c r="L233" s="33"/>
      <c r="M233" s="160"/>
      <c r="N233" s="161"/>
      <c r="O233" s="58"/>
      <c r="P233" s="58"/>
      <c r="Q233" s="58"/>
      <c r="R233" s="58"/>
      <c r="S233" s="58"/>
      <c r="T233" s="5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143</v>
      </c>
      <c r="AU233" s="17" t="s">
        <v>88</v>
      </c>
    </row>
    <row r="234" spans="1:65" s="13" customFormat="1">
      <c r="B234" s="162"/>
      <c r="D234" s="157" t="s">
        <v>145</v>
      </c>
      <c r="E234" s="163" t="s">
        <v>1</v>
      </c>
      <c r="F234" s="164" t="s">
        <v>312</v>
      </c>
      <c r="H234" s="165">
        <v>85.79</v>
      </c>
      <c r="I234" s="166"/>
      <c r="L234" s="162"/>
      <c r="M234" s="167"/>
      <c r="N234" s="168"/>
      <c r="O234" s="168"/>
      <c r="P234" s="168"/>
      <c r="Q234" s="168"/>
      <c r="R234" s="168"/>
      <c r="S234" s="168"/>
      <c r="T234" s="169"/>
      <c r="AT234" s="163" t="s">
        <v>145</v>
      </c>
      <c r="AU234" s="163" t="s">
        <v>88</v>
      </c>
      <c r="AV234" s="13" t="s">
        <v>88</v>
      </c>
      <c r="AW234" s="13" t="s">
        <v>31</v>
      </c>
      <c r="AX234" s="13" t="s">
        <v>85</v>
      </c>
      <c r="AY234" s="163" t="s">
        <v>134</v>
      </c>
    </row>
    <row r="235" spans="1:65" s="2" customFormat="1" ht="16.5" customHeight="1">
      <c r="A235" s="32"/>
      <c r="B235" s="143"/>
      <c r="C235" s="144" t="s">
        <v>313</v>
      </c>
      <c r="D235" s="144" t="s">
        <v>136</v>
      </c>
      <c r="E235" s="145" t="s">
        <v>314</v>
      </c>
      <c r="F235" s="146" t="s">
        <v>315</v>
      </c>
      <c r="G235" s="147" t="s">
        <v>160</v>
      </c>
      <c r="H235" s="148">
        <v>19.2</v>
      </c>
      <c r="I235" s="149"/>
      <c r="J235" s="150">
        <f>ROUND(I235*H235,2)</f>
        <v>0</v>
      </c>
      <c r="K235" s="146" t="s">
        <v>140</v>
      </c>
      <c r="L235" s="33"/>
      <c r="M235" s="151" t="s">
        <v>1</v>
      </c>
      <c r="N235" s="152" t="s">
        <v>42</v>
      </c>
      <c r="O235" s="58"/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5" t="s">
        <v>141</v>
      </c>
      <c r="AT235" s="155" t="s">
        <v>136</v>
      </c>
      <c r="AU235" s="155" t="s">
        <v>88</v>
      </c>
      <c r="AY235" s="17" t="s">
        <v>134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7" t="s">
        <v>85</v>
      </c>
      <c r="BK235" s="156">
        <f>ROUND(I235*H235,2)</f>
        <v>0</v>
      </c>
      <c r="BL235" s="17" t="s">
        <v>141</v>
      </c>
      <c r="BM235" s="155" t="s">
        <v>316</v>
      </c>
    </row>
    <row r="236" spans="1:65" s="2" customFormat="1">
      <c r="A236" s="32"/>
      <c r="B236" s="33"/>
      <c r="C236" s="32"/>
      <c r="D236" s="157" t="s">
        <v>143</v>
      </c>
      <c r="E236" s="32"/>
      <c r="F236" s="158" t="s">
        <v>317</v>
      </c>
      <c r="G236" s="32"/>
      <c r="H236" s="32"/>
      <c r="I236" s="159"/>
      <c r="J236" s="32"/>
      <c r="K236" s="32"/>
      <c r="L236" s="33"/>
      <c r="M236" s="160"/>
      <c r="N236" s="161"/>
      <c r="O236" s="58"/>
      <c r="P236" s="58"/>
      <c r="Q236" s="58"/>
      <c r="R236" s="58"/>
      <c r="S236" s="58"/>
      <c r="T236" s="59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7" t="s">
        <v>143</v>
      </c>
      <c r="AU236" s="17" t="s">
        <v>88</v>
      </c>
    </row>
    <row r="237" spans="1:65" s="13" customFormat="1">
      <c r="B237" s="162"/>
      <c r="D237" s="157" t="s">
        <v>145</v>
      </c>
      <c r="E237" s="163" t="s">
        <v>1</v>
      </c>
      <c r="F237" s="164" t="s">
        <v>318</v>
      </c>
      <c r="H237" s="165">
        <v>19.2</v>
      </c>
      <c r="I237" s="166"/>
      <c r="L237" s="162"/>
      <c r="M237" s="167"/>
      <c r="N237" s="168"/>
      <c r="O237" s="168"/>
      <c r="P237" s="168"/>
      <c r="Q237" s="168"/>
      <c r="R237" s="168"/>
      <c r="S237" s="168"/>
      <c r="T237" s="169"/>
      <c r="AT237" s="163" t="s">
        <v>145</v>
      </c>
      <c r="AU237" s="163" t="s">
        <v>88</v>
      </c>
      <c r="AV237" s="13" t="s">
        <v>88</v>
      </c>
      <c r="AW237" s="13" t="s">
        <v>31</v>
      </c>
      <c r="AX237" s="13" t="s">
        <v>85</v>
      </c>
      <c r="AY237" s="163" t="s">
        <v>134</v>
      </c>
    </row>
    <row r="238" spans="1:65" s="2" customFormat="1" ht="16.5" customHeight="1">
      <c r="A238" s="32"/>
      <c r="B238" s="143"/>
      <c r="C238" s="144" t="s">
        <v>319</v>
      </c>
      <c r="D238" s="144" t="s">
        <v>136</v>
      </c>
      <c r="E238" s="145" t="s">
        <v>320</v>
      </c>
      <c r="F238" s="146" t="s">
        <v>321</v>
      </c>
      <c r="G238" s="147" t="s">
        <v>160</v>
      </c>
      <c r="H238" s="148">
        <v>19.2</v>
      </c>
      <c r="I238" s="149"/>
      <c r="J238" s="150">
        <f>ROUND(I238*H238,2)</f>
        <v>0</v>
      </c>
      <c r="K238" s="146" t="s">
        <v>140</v>
      </c>
      <c r="L238" s="33"/>
      <c r="M238" s="151" t="s">
        <v>1</v>
      </c>
      <c r="N238" s="152" t="s">
        <v>42</v>
      </c>
      <c r="O238" s="58"/>
      <c r="P238" s="153">
        <f>O238*H238</f>
        <v>0</v>
      </c>
      <c r="Q238" s="153">
        <v>0</v>
      </c>
      <c r="R238" s="153">
        <f>Q238*H238</f>
        <v>0</v>
      </c>
      <c r="S238" s="153">
        <v>0</v>
      </c>
      <c r="T238" s="15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5" t="s">
        <v>141</v>
      </c>
      <c r="AT238" s="155" t="s">
        <v>136</v>
      </c>
      <c r="AU238" s="155" t="s">
        <v>88</v>
      </c>
      <c r="AY238" s="17" t="s">
        <v>134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7" t="s">
        <v>85</v>
      </c>
      <c r="BK238" s="156">
        <f>ROUND(I238*H238,2)</f>
        <v>0</v>
      </c>
      <c r="BL238" s="17" t="s">
        <v>141</v>
      </c>
      <c r="BM238" s="155" t="s">
        <v>322</v>
      </c>
    </row>
    <row r="239" spans="1:65" s="2" customFormat="1">
      <c r="A239" s="32"/>
      <c r="B239" s="33"/>
      <c r="C239" s="32"/>
      <c r="D239" s="157" t="s">
        <v>143</v>
      </c>
      <c r="E239" s="32"/>
      <c r="F239" s="158" t="s">
        <v>323</v>
      </c>
      <c r="G239" s="32"/>
      <c r="H239" s="32"/>
      <c r="I239" s="159"/>
      <c r="J239" s="32"/>
      <c r="K239" s="32"/>
      <c r="L239" s="33"/>
      <c r="M239" s="160"/>
      <c r="N239" s="161"/>
      <c r="O239" s="58"/>
      <c r="P239" s="58"/>
      <c r="Q239" s="58"/>
      <c r="R239" s="58"/>
      <c r="S239" s="58"/>
      <c r="T239" s="5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143</v>
      </c>
      <c r="AU239" s="17" t="s">
        <v>88</v>
      </c>
    </row>
    <row r="240" spans="1:65" s="13" customFormat="1">
      <c r="B240" s="162"/>
      <c r="D240" s="157" t="s">
        <v>145</v>
      </c>
      <c r="E240" s="163" t="s">
        <v>1</v>
      </c>
      <c r="F240" s="164" t="s">
        <v>324</v>
      </c>
      <c r="H240" s="165">
        <v>19.2</v>
      </c>
      <c r="I240" s="166"/>
      <c r="L240" s="162"/>
      <c r="M240" s="167"/>
      <c r="N240" s="168"/>
      <c r="O240" s="168"/>
      <c r="P240" s="168"/>
      <c r="Q240" s="168"/>
      <c r="R240" s="168"/>
      <c r="S240" s="168"/>
      <c r="T240" s="169"/>
      <c r="AT240" s="163" t="s">
        <v>145</v>
      </c>
      <c r="AU240" s="163" t="s">
        <v>88</v>
      </c>
      <c r="AV240" s="13" t="s">
        <v>88</v>
      </c>
      <c r="AW240" s="13" t="s">
        <v>31</v>
      </c>
      <c r="AX240" s="13" t="s">
        <v>85</v>
      </c>
      <c r="AY240" s="163" t="s">
        <v>134</v>
      </c>
    </row>
    <row r="241" spans="1:65" s="2" customFormat="1" ht="16.5" customHeight="1">
      <c r="A241" s="32"/>
      <c r="B241" s="143"/>
      <c r="C241" s="185" t="s">
        <v>325</v>
      </c>
      <c r="D241" s="185" t="s">
        <v>326</v>
      </c>
      <c r="E241" s="186" t="s">
        <v>327</v>
      </c>
      <c r="F241" s="187" t="s">
        <v>328</v>
      </c>
      <c r="G241" s="188" t="s">
        <v>329</v>
      </c>
      <c r="H241" s="189">
        <v>0.57599999999999996</v>
      </c>
      <c r="I241" s="190"/>
      <c r="J241" s="191">
        <f>ROUND(I241*H241,2)</f>
        <v>0</v>
      </c>
      <c r="K241" s="187" t="s">
        <v>140</v>
      </c>
      <c r="L241" s="192"/>
      <c r="M241" s="193" t="s">
        <v>1</v>
      </c>
      <c r="N241" s="194" t="s">
        <v>42</v>
      </c>
      <c r="O241" s="58"/>
      <c r="P241" s="153">
        <f>O241*H241</f>
        <v>0</v>
      </c>
      <c r="Q241" s="153">
        <v>1E-3</v>
      </c>
      <c r="R241" s="153">
        <f>Q241*H241</f>
        <v>5.7600000000000001E-4</v>
      </c>
      <c r="S241" s="153">
        <v>0</v>
      </c>
      <c r="T241" s="15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5" t="s">
        <v>190</v>
      </c>
      <c r="AT241" s="155" t="s">
        <v>326</v>
      </c>
      <c r="AU241" s="155" t="s">
        <v>88</v>
      </c>
      <c r="AY241" s="17" t="s">
        <v>134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7" t="s">
        <v>85</v>
      </c>
      <c r="BK241" s="156">
        <f>ROUND(I241*H241,2)</f>
        <v>0</v>
      </c>
      <c r="BL241" s="17" t="s">
        <v>141</v>
      </c>
      <c r="BM241" s="155" t="s">
        <v>330</v>
      </c>
    </row>
    <row r="242" spans="1:65" s="2" customFormat="1">
      <c r="A242" s="32"/>
      <c r="B242" s="33"/>
      <c r="C242" s="32"/>
      <c r="D242" s="157" t="s">
        <v>143</v>
      </c>
      <c r="E242" s="32"/>
      <c r="F242" s="158" t="s">
        <v>328</v>
      </c>
      <c r="G242" s="32"/>
      <c r="H242" s="32"/>
      <c r="I242" s="159"/>
      <c r="J242" s="32"/>
      <c r="K242" s="32"/>
      <c r="L242" s="33"/>
      <c r="M242" s="160"/>
      <c r="N242" s="161"/>
      <c r="O242" s="58"/>
      <c r="P242" s="58"/>
      <c r="Q242" s="58"/>
      <c r="R242" s="58"/>
      <c r="S242" s="58"/>
      <c r="T242" s="59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7" t="s">
        <v>143</v>
      </c>
      <c r="AU242" s="17" t="s">
        <v>88</v>
      </c>
    </row>
    <row r="243" spans="1:65" s="14" customFormat="1">
      <c r="B243" s="170"/>
      <c r="D243" s="157" t="s">
        <v>145</v>
      </c>
      <c r="E243" s="171" t="s">
        <v>1</v>
      </c>
      <c r="F243" s="172" t="s">
        <v>331</v>
      </c>
      <c r="H243" s="171" t="s">
        <v>1</v>
      </c>
      <c r="I243" s="173"/>
      <c r="L243" s="170"/>
      <c r="M243" s="174"/>
      <c r="N243" s="175"/>
      <c r="O243" s="175"/>
      <c r="P243" s="175"/>
      <c r="Q243" s="175"/>
      <c r="R243" s="175"/>
      <c r="S243" s="175"/>
      <c r="T243" s="176"/>
      <c r="AT243" s="171" t="s">
        <v>145</v>
      </c>
      <c r="AU243" s="171" t="s">
        <v>88</v>
      </c>
      <c r="AV243" s="14" t="s">
        <v>85</v>
      </c>
      <c r="AW243" s="14" t="s">
        <v>31</v>
      </c>
      <c r="AX243" s="14" t="s">
        <v>77</v>
      </c>
      <c r="AY243" s="171" t="s">
        <v>134</v>
      </c>
    </row>
    <row r="244" spans="1:65" s="13" customFormat="1">
      <c r="B244" s="162"/>
      <c r="D244" s="157" t="s">
        <v>145</v>
      </c>
      <c r="E244" s="163" t="s">
        <v>1</v>
      </c>
      <c r="F244" s="164" t="s">
        <v>332</v>
      </c>
      <c r="H244" s="165">
        <v>0.57599999999999996</v>
      </c>
      <c r="I244" s="166"/>
      <c r="L244" s="162"/>
      <c r="M244" s="167"/>
      <c r="N244" s="168"/>
      <c r="O244" s="168"/>
      <c r="P244" s="168"/>
      <c r="Q244" s="168"/>
      <c r="R244" s="168"/>
      <c r="S244" s="168"/>
      <c r="T244" s="169"/>
      <c r="AT244" s="163" t="s">
        <v>145</v>
      </c>
      <c r="AU244" s="163" t="s">
        <v>88</v>
      </c>
      <c r="AV244" s="13" t="s">
        <v>88</v>
      </c>
      <c r="AW244" s="13" t="s">
        <v>31</v>
      </c>
      <c r="AX244" s="13" t="s">
        <v>85</v>
      </c>
      <c r="AY244" s="163" t="s">
        <v>134</v>
      </c>
    </row>
    <row r="245" spans="1:65" s="2" customFormat="1" ht="16.5" customHeight="1">
      <c r="A245" s="32"/>
      <c r="B245" s="143"/>
      <c r="C245" s="144" t="s">
        <v>333</v>
      </c>
      <c r="D245" s="144" t="s">
        <v>136</v>
      </c>
      <c r="E245" s="145" t="s">
        <v>334</v>
      </c>
      <c r="F245" s="146" t="s">
        <v>335</v>
      </c>
      <c r="G245" s="147" t="s">
        <v>160</v>
      </c>
      <c r="H245" s="148">
        <v>19.2</v>
      </c>
      <c r="I245" s="149"/>
      <c r="J245" s="150">
        <f>ROUND(I245*H245,2)</f>
        <v>0</v>
      </c>
      <c r="K245" s="146" t="s">
        <v>140</v>
      </c>
      <c r="L245" s="33"/>
      <c r="M245" s="151" t="s">
        <v>1</v>
      </c>
      <c r="N245" s="152" t="s">
        <v>42</v>
      </c>
      <c r="O245" s="58"/>
      <c r="P245" s="153">
        <f>O245*H245</f>
        <v>0</v>
      </c>
      <c r="Q245" s="153">
        <v>0</v>
      </c>
      <c r="R245" s="153">
        <f>Q245*H245</f>
        <v>0</v>
      </c>
      <c r="S245" s="153">
        <v>0</v>
      </c>
      <c r="T245" s="154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5" t="s">
        <v>141</v>
      </c>
      <c r="AT245" s="155" t="s">
        <v>136</v>
      </c>
      <c r="AU245" s="155" t="s">
        <v>88</v>
      </c>
      <c r="AY245" s="17" t="s">
        <v>134</v>
      </c>
      <c r="BE245" s="156">
        <f>IF(N245="základní",J245,0)</f>
        <v>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7" t="s">
        <v>85</v>
      </c>
      <c r="BK245" s="156">
        <f>ROUND(I245*H245,2)</f>
        <v>0</v>
      </c>
      <c r="BL245" s="17" t="s">
        <v>141</v>
      </c>
      <c r="BM245" s="155" t="s">
        <v>336</v>
      </c>
    </row>
    <row r="246" spans="1:65" s="2" customFormat="1">
      <c r="A246" s="32"/>
      <c r="B246" s="33"/>
      <c r="C246" s="32"/>
      <c r="D246" s="157" t="s">
        <v>143</v>
      </c>
      <c r="E246" s="32"/>
      <c r="F246" s="158" t="s">
        <v>337</v>
      </c>
      <c r="G246" s="32"/>
      <c r="H246" s="32"/>
      <c r="I246" s="159"/>
      <c r="J246" s="32"/>
      <c r="K246" s="32"/>
      <c r="L246" s="33"/>
      <c r="M246" s="160"/>
      <c r="N246" s="161"/>
      <c r="O246" s="58"/>
      <c r="P246" s="58"/>
      <c r="Q246" s="58"/>
      <c r="R246" s="58"/>
      <c r="S246" s="58"/>
      <c r="T246" s="59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143</v>
      </c>
      <c r="AU246" s="17" t="s">
        <v>88</v>
      </c>
    </row>
    <row r="247" spans="1:65" s="13" customFormat="1">
      <c r="B247" s="162"/>
      <c r="D247" s="157" t="s">
        <v>145</v>
      </c>
      <c r="E247" s="163" t="s">
        <v>1</v>
      </c>
      <c r="F247" s="164" t="s">
        <v>338</v>
      </c>
      <c r="H247" s="165">
        <v>19.2</v>
      </c>
      <c r="I247" s="166"/>
      <c r="L247" s="162"/>
      <c r="M247" s="167"/>
      <c r="N247" s="168"/>
      <c r="O247" s="168"/>
      <c r="P247" s="168"/>
      <c r="Q247" s="168"/>
      <c r="R247" s="168"/>
      <c r="S247" s="168"/>
      <c r="T247" s="169"/>
      <c r="AT247" s="163" t="s">
        <v>145</v>
      </c>
      <c r="AU247" s="163" t="s">
        <v>88</v>
      </c>
      <c r="AV247" s="13" t="s">
        <v>88</v>
      </c>
      <c r="AW247" s="13" t="s">
        <v>31</v>
      </c>
      <c r="AX247" s="13" t="s">
        <v>85</v>
      </c>
      <c r="AY247" s="163" t="s">
        <v>134</v>
      </c>
    </row>
    <row r="248" spans="1:65" s="2" customFormat="1" ht="16.5" customHeight="1">
      <c r="A248" s="32"/>
      <c r="B248" s="143"/>
      <c r="C248" s="144" t="s">
        <v>339</v>
      </c>
      <c r="D248" s="144" t="s">
        <v>136</v>
      </c>
      <c r="E248" s="145" t="s">
        <v>340</v>
      </c>
      <c r="F248" s="146" t="s">
        <v>341</v>
      </c>
      <c r="G248" s="147" t="s">
        <v>160</v>
      </c>
      <c r="H248" s="148">
        <v>146.80000000000001</v>
      </c>
      <c r="I248" s="149"/>
      <c r="J248" s="150">
        <f>ROUND(I248*H248,2)</f>
        <v>0</v>
      </c>
      <c r="K248" s="146" t="s">
        <v>140</v>
      </c>
      <c r="L248" s="33"/>
      <c r="M248" s="151" t="s">
        <v>1</v>
      </c>
      <c r="N248" s="152" t="s">
        <v>42</v>
      </c>
      <c r="O248" s="58"/>
      <c r="P248" s="153">
        <f>O248*H248</f>
        <v>0</v>
      </c>
      <c r="Q248" s="153">
        <v>0</v>
      </c>
      <c r="R248" s="153">
        <f>Q248*H248</f>
        <v>0</v>
      </c>
      <c r="S248" s="153">
        <v>0</v>
      </c>
      <c r="T248" s="154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5" t="s">
        <v>141</v>
      </c>
      <c r="AT248" s="155" t="s">
        <v>136</v>
      </c>
      <c r="AU248" s="155" t="s">
        <v>88</v>
      </c>
      <c r="AY248" s="17" t="s">
        <v>134</v>
      </c>
      <c r="BE248" s="156">
        <f>IF(N248="základní",J248,0)</f>
        <v>0</v>
      </c>
      <c r="BF248" s="156">
        <f>IF(N248="snížená",J248,0)</f>
        <v>0</v>
      </c>
      <c r="BG248" s="156">
        <f>IF(N248="zákl. přenesená",J248,0)</f>
        <v>0</v>
      </c>
      <c r="BH248" s="156">
        <f>IF(N248="sníž. přenesená",J248,0)</f>
        <v>0</v>
      </c>
      <c r="BI248" s="156">
        <f>IF(N248="nulová",J248,0)</f>
        <v>0</v>
      </c>
      <c r="BJ248" s="17" t="s">
        <v>85</v>
      </c>
      <c r="BK248" s="156">
        <f>ROUND(I248*H248,2)</f>
        <v>0</v>
      </c>
      <c r="BL248" s="17" t="s">
        <v>141</v>
      </c>
      <c r="BM248" s="155" t="s">
        <v>342</v>
      </c>
    </row>
    <row r="249" spans="1:65" s="2" customFormat="1">
      <c r="A249" s="32"/>
      <c r="B249" s="33"/>
      <c r="C249" s="32"/>
      <c r="D249" s="157" t="s">
        <v>143</v>
      </c>
      <c r="E249" s="32"/>
      <c r="F249" s="158" t="s">
        <v>343</v>
      </c>
      <c r="G249" s="32"/>
      <c r="H249" s="32"/>
      <c r="I249" s="159"/>
      <c r="J249" s="32"/>
      <c r="K249" s="32"/>
      <c r="L249" s="33"/>
      <c r="M249" s="160"/>
      <c r="N249" s="161"/>
      <c r="O249" s="58"/>
      <c r="P249" s="58"/>
      <c r="Q249" s="58"/>
      <c r="R249" s="58"/>
      <c r="S249" s="58"/>
      <c r="T249" s="5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7" t="s">
        <v>143</v>
      </c>
      <c r="AU249" s="17" t="s">
        <v>88</v>
      </c>
    </row>
    <row r="250" spans="1:65" s="14" customFormat="1">
      <c r="B250" s="170"/>
      <c r="D250" s="157" t="s">
        <v>145</v>
      </c>
      <c r="E250" s="171" t="s">
        <v>1</v>
      </c>
      <c r="F250" s="172" t="s">
        <v>344</v>
      </c>
      <c r="H250" s="171" t="s">
        <v>1</v>
      </c>
      <c r="I250" s="173"/>
      <c r="L250" s="170"/>
      <c r="M250" s="174"/>
      <c r="N250" s="175"/>
      <c r="O250" s="175"/>
      <c r="P250" s="175"/>
      <c r="Q250" s="175"/>
      <c r="R250" s="175"/>
      <c r="S250" s="175"/>
      <c r="T250" s="176"/>
      <c r="AT250" s="171" t="s">
        <v>145</v>
      </c>
      <c r="AU250" s="171" t="s">
        <v>88</v>
      </c>
      <c r="AV250" s="14" t="s">
        <v>85</v>
      </c>
      <c r="AW250" s="14" t="s">
        <v>31</v>
      </c>
      <c r="AX250" s="14" t="s">
        <v>77</v>
      </c>
      <c r="AY250" s="171" t="s">
        <v>134</v>
      </c>
    </row>
    <row r="251" spans="1:65" s="13" customFormat="1">
      <c r="B251" s="162"/>
      <c r="D251" s="157" t="s">
        <v>145</v>
      </c>
      <c r="E251" s="163" t="s">
        <v>1</v>
      </c>
      <c r="F251" s="164" t="s">
        <v>164</v>
      </c>
      <c r="H251" s="165">
        <v>146.80000000000001</v>
      </c>
      <c r="I251" s="166"/>
      <c r="L251" s="162"/>
      <c r="M251" s="167"/>
      <c r="N251" s="168"/>
      <c r="O251" s="168"/>
      <c r="P251" s="168"/>
      <c r="Q251" s="168"/>
      <c r="R251" s="168"/>
      <c r="S251" s="168"/>
      <c r="T251" s="169"/>
      <c r="AT251" s="163" t="s">
        <v>145</v>
      </c>
      <c r="AU251" s="163" t="s">
        <v>88</v>
      </c>
      <c r="AV251" s="13" t="s">
        <v>88</v>
      </c>
      <c r="AW251" s="13" t="s">
        <v>31</v>
      </c>
      <c r="AX251" s="13" t="s">
        <v>85</v>
      </c>
      <c r="AY251" s="163" t="s">
        <v>134</v>
      </c>
    </row>
    <row r="252" spans="1:65" s="2" customFormat="1" ht="16.5" customHeight="1">
      <c r="A252" s="32"/>
      <c r="B252" s="143"/>
      <c r="C252" s="144" t="s">
        <v>345</v>
      </c>
      <c r="D252" s="144" t="s">
        <v>136</v>
      </c>
      <c r="E252" s="145" t="s">
        <v>346</v>
      </c>
      <c r="F252" s="146" t="s">
        <v>347</v>
      </c>
      <c r="G252" s="147" t="s">
        <v>208</v>
      </c>
      <c r="H252" s="148">
        <v>1.92</v>
      </c>
      <c r="I252" s="149"/>
      <c r="J252" s="150">
        <f>ROUND(I252*H252,2)</f>
        <v>0</v>
      </c>
      <c r="K252" s="146" t="s">
        <v>140</v>
      </c>
      <c r="L252" s="33"/>
      <c r="M252" s="151" t="s">
        <v>1</v>
      </c>
      <c r="N252" s="152" t="s">
        <v>42</v>
      </c>
      <c r="O252" s="58"/>
      <c r="P252" s="153">
        <f>O252*H252</f>
        <v>0</v>
      </c>
      <c r="Q252" s="153">
        <v>0</v>
      </c>
      <c r="R252" s="153">
        <f>Q252*H252</f>
        <v>0</v>
      </c>
      <c r="S252" s="153">
        <v>0</v>
      </c>
      <c r="T252" s="154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5" t="s">
        <v>141</v>
      </c>
      <c r="AT252" s="155" t="s">
        <v>136</v>
      </c>
      <c r="AU252" s="155" t="s">
        <v>88</v>
      </c>
      <c r="AY252" s="17" t="s">
        <v>134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7" t="s">
        <v>85</v>
      </c>
      <c r="BK252" s="156">
        <f>ROUND(I252*H252,2)</f>
        <v>0</v>
      </c>
      <c r="BL252" s="17" t="s">
        <v>141</v>
      </c>
      <c r="BM252" s="155" t="s">
        <v>348</v>
      </c>
    </row>
    <row r="253" spans="1:65" s="2" customFormat="1">
      <c r="A253" s="32"/>
      <c r="B253" s="33"/>
      <c r="C253" s="32"/>
      <c r="D253" s="157" t="s">
        <v>143</v>
      </c>
      <c r="E253" s="32"/>
      <c r="F253" s="158" t="s">
        <v>349</v>
      </c>
      <c r="G253" s="32"/>
      <c r="H253" s="32"/>
      <c r="I253" s="159"/>
      <c r="J253" s="32"/>
      <c r="K253" s="32"/>
      <c r="L253" s="33"/>
      <c r="M253" s="160"/>
      <c r="N253" s="161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143</v>
      </c>
      <c r="AU253" s="17" t="s">
        <v>88</v>
      </c>
    </row>
    <row r="254" spans="1:65" s="14" customFormat="1">
      <c r="B254" s="170"/>
      <c r="D254" s="157" t="s">
        <v>145</v>
      </c>
      <c r="E254" s="171" t="s">
        <v>1</v>
      </c>
      <c r="F254" s="172" t="s">
        <v>350</v>
      </c>
      <c r="H254" s="171" t="s">
        <v>1</v>
      </c>
      <c r="I254" s="173"/>
      <c r="L254" s="170"/>
      <c r="M254" s="174"/>
      <c r="N254" s="175"/>
      <c r="O254" s="175"/>
      <c r="P254" s="175"/>
      <c r="Q254" s="175"/>
      <c r="R254" s="175"/>
      <c r="S254" s="175"/>
      <c r="T254" s="176"/>
      <c r="AT254" s="171" t="s">
        <v>145</v>
      </c>
      <c r="AU254" s="171" t="s">
        <v>88</v>
      </c>
      <c r="AV254" s="14" t="s">
        <v>85</v>
      </c>
      <c r="AW254" s="14" t="s">
        <v>31</v>
      </c>
      <c r="AX254" s="14" t="s">
        <v>77</v>
      </c>
      <c r="AY254" s="171" t="s">
        <v>134</v>
      </c>
    </row>
    <row r="255" spans="1:65" s="13" customFormat="1">
      <c r="B255" s="162"/>
      <c r="D255" s="157" t="s">
        <v>145</v>
      </c>
      <c r="E255" s="163" t="s">
        <v>1</v>
      </c>
      <c r="F255" s="164" t="s">
        <v>351</v>
      </c>
      <c r="H255" s="165">
        <v>1.92</v>
      </c>
      <c r="I255" s="166"/>
      <c r="L255" s="162"/>
      <c r="M255" s="167"/>
      <c r="N255" s="168"/>
      <c r="O255" s="168"/>
      <c r="P255" s="168"/>
      <c r="Q255" s="168"/>
      <c r="R255" s="168"/>
      <c r="S255" s="168"/>
      <c r="T255" s="169"/>
      <c r="AT255" s="163" t="s">
        <v>145</v>
      </c>
      <c r="AU255" s="163" t="s">
        <v>88</v>
      </c>
      <c r="AV255" s="13" t="s">
        <v>88</v>
      </c>
      <c r="AW255" s="13" t="s">
        <v>31</v>
      </c>
      <c r="AX255" s="13" t="s">
        <v>85</v>
      </c>
      <c r="AY255" s="163" t="s">
        <v>134</v>
      </c>
    </row>
    <row r="256" spans="1:65" s="12" customFormat="1" ht="22.9" customHeight="1">
      <c r="B256" s="130"/>
      <c r="D256" s="131" t="s">
        <v>76</v>
      </c>
      <c r="E256" s="141" t="s">
        <v>153</v>
      </c>
      <c r="F256" s="141" t="s">
        <v>352</v>
      </c>
      <c r="I256" s="133"/>
      <c r="J256" s="142">
        <f>BK256</f>
        <v>0</v>
      </c>
      <c r="L256" s="130"/>
      <c r="M256" s="135"/>
      <c r="N256" s="136"/>
      <c r="O256" s="136"/>
      <c r="P256" s="137">
        <f>SUM(P257:P260)</f>
        <v>0</v>
      </c>
      <c r="Q256" s="136"/>
      <c r="R256" s="137">
        <f>SUM(R257:R260)</f>
        <v>0</v>
      </c>
      <c r="S256" s="136"/>
      <c r="T256" s="138">
        <f>SUM(T257:T260)</f>
        <v>0</v>
      </c>
      <c r="AR256" s="131" t="s">
        <v>85</v>
      </c>
      <c r="AT256" s="139" t="s">
        <v>76</v>
      </c>
      <c r="AU256" s="139" t="s">
        <v>85</v>
      </c>
      <c r="AY256" s="131" t="s">
        <v>134</v>
      </c>
      <c r="BK256" s="140">
        <f>SUM(BK257:BK260)</f>
        <v>0</v>
      </c>
    </row>
    <row r="257" spans="1:65" s="2" customFormat="1" ht="16.5" customHeight="1">
      <c r="A257" s="32"/>
      <c r="B257" s="143"/>
      <c r="C257" s="144" t="s">
        <v>353</v>
      </c>
      <c r="D257" s="144" t="s">
        <v>136</v>
      </c>
      <c r="E257" s="145" t="s">
        <v>354</v>
      </c>
      <c r="F257" s="146" t="s">
        <v>355</v>
      </c>
      <c r="G257" s="147" t="s">
        <v>177</v>
      </c>
      <c r="H257" s="148">
        <v>171.1</v>
      </c>
      <c r="I257" s="149"/>
      <c r="J257" s="150">
        <f>ROUND(I257*H257,2)</f>
        <v>0</v>
      </c>
      <c r="K257" s="146" t="s">
        <v>140</v>
      </c>
      <c r="L257" s="33"/>
      <c r="M257" s="151" t="s">
        <v>1</v>
      </c>
      <c r="N257" s="152" t="s">
        <v>42</v>
      </c>
      <c r="O257" s="58"/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141</v>
      </c>
      <c r="AT257" s="155" t="s">
        <v>136</v>
      </c>
      <c r="AU257" s="155" t="s">
        <v>88</v>
      </c>
      <c r="AY257" s="17" t="s">
        <v>134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7" t="s">
        <v>85</v>
      </c>
      <c r="BK257" s="156">
        <f>ROUND(I257*H257,2)</f>
        <v>0</v>
      </c>
      <c r="BL257" s="17" t="s">
        <v>141</v>
      </c>
      <c r="BM257" s="155" t="s">
        <v>356</v>
      </c>
    </row>
    <row r="258" spans="1:65" s="2" customFormat="1">
      <c r="A258" s="32"/>
      <c r="B258" s="33"/>
      <c r="C258" s="32"/>
      <c r="D258" s="157" t="s">
        <v>143</v>
      </c>
      <c r="E258" s="32"/>
      <c r="F258" s="158" t="s">
        <v>357</v>
      </c>
      <c r="G258" s="32"/>
      <c r="H258" s="32"/>
      <c r="I258" s="159"/>
      <c r="J258" s="32"/>
      <c r="K258" s="32"/>
      <c r="L258" s="33"/>
      <c r="M258" s="160"/>
      <c r="N258" s="161"/>
      <c r="O258" s="58"/>
      <c r="P258" s="58"/>
      <c r="Q258" s="58"/>
      <c r="R258" s="58"/>
      <c r="S258" s="58"/>
      <c r="T258" s="59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143</v>
      </c>
      <c r="AU258" s="17" t="s">
        <v>88</v>
      </c>
    </row>
    <row r="259" spans="1:65" s="14" customFormat="1">
      <c r="B259" s="170"/>
      <c r="D259" s="157" t="s">
        <v>145</v>
      </c>
      <c r="E259" s="171" t="s">
        <v>1</v>
      </c>
      <c r="F259" s="172" t="s">
        <v>358</v>
      </c>
      <c r="H259" s="171" t="s">
        <v>1</v>
      </c>
      <c r="I259" s="173"/>
      <c r="L259" s="170"/>
      <c r="M259" s="174"/>
      <c r="N259" s="175"/>
      <c r="O259" s="175"/>
      <c r="P259" s="175"/>
      <c r="Q259" s="175"/>
      <c r="R259" s="175"/>
      <c r="S259" s="175"/>
      <c r="T259" s="176"/>
      <c r="AT259" s="171" t="s">
        <v>145</v>
      </c>
      <c r="AU259" s="171" t="s">
        <v>88</v>
      </c>
      <c r="AV259" s="14" t="s">
        <v>85</v>
      </c>
      <c r="AW259" s="14" t="s">
        <v>31</v>
      </c>
      <c r="AX259" s="14" t="s">
        <v>77</v>
      </c>
      <c r="AY259" s="171" t="s">
        <v>134</v>
      </c>
    </row>
    <row r="260" spans="1:65" s="13" customFormat="1">
      <c r="B260" s="162"/>
      <c r="D260" s="157" t="s">
        <v>145</v>
      </c>
      <c r="E260" s="163" t="s">
        <v>1</v>
      </c>
      <c r="F260" s="164" t="s">
        <v>359</v>
      </c>
      <c r="H260" s="165">
        <v>171.1</v>
      </c>
      <c r="I260" s="166"/>
      <c r="L260" s="162"/>
      <c r="M260" s="167"/>
      <c r="N260" s="168"/>
      <c r="O260" s="168"/>
      <c r="P260" s="168"/>
      <c r="Q260" s="168"/>
      <c r="R260" s="168"/>
      <c r="S260" s="168"/>
      <c r="T260" s="169"/>
      <c r="AT260" s="163" t="s">
        <v>145</v>
      </c>
      <c r="AU260" s="163" t="s">
        <v>88</v>
      </c>
      <c r="AV260" s="13" t="s">
        <v>88</v>
      </c>
      <c r="AW260" s="13" t="s">
        <v>31</v>
      </c>
      <c r="AX260" s="13" t="s">
        <v>85</v>
      </c>
      <c r="AY260" s="163" t="s">
        <v>134</v>
      </c>
    </row>
    <row r="261" spans="1:65" s="12" customFormat="1" ht="22.9" customHeight="1">
      <c r="B261" s="130"/>
      <c r="D261" s="131" t="s">
        <v>76</v>
      </c>
      <c r="E261" s="141" t="s">
        <v>141</v>
      </c>
      <c r="F261" s="141" t="s">
        <v>360</v>
      </c>
      <c r="I261" s="133"/>
      <c r="J261" s="142">
        <f>BK261</f>
        <v>0</v>
      </c>
      <c r="L261" s="130"/>
      <c r="M261" s="135"/>
      <c r="N261" s="136"/>
      <c r="O261" s="136"/>
      <c r="P261" s="137">
        <f>SUM(P262:P280)</f>
        <v>0</v>
      </c>
      <c r="Q261" s="136"/>
      <c r="R261" s="137">
        <f>SUM(R262:R280)</f>
        <v>2.1488800000000001</v>
      </c>
      <c r="S261" s="136"/>
      <c r="T261" s="138">
        <f>SUM(T262:T280)</f>
        <v>0</v>
      </c>
      <c r="AR261" s="131" t="s">
        <v>85</v>
      </c>
      <c r="AT261" s="139" t="s">
        <v>76</v>
      </c>
      <c r="AU261" s="139" t="s">
        <v>85</v>
      </c>
      <c r="AY261" s="131" t="s">
        <v>134</v>
      </c>
      <c r="BK261" s="140">
        <f>SUM(BK262:BK280)</f>
        <v>0</v>
      </c>
    </row>
    <row r="262" spans="1:65" s="2" customFormat="1" ht="16.5" customHeight="1">
      <c r="A262" s="32"/>
      <c r="B262" s="143"/>
      <c r="C262" s="144" t="s">
        <v>361</v>
      </c>
      <c r="D262" s="144" t="s">
        <v>136</v>
      </c>
      <c r="E262" s="145" t="s">
        <v>362</v>
      </c>
      <c r="F262" s="146" t="s">
        <v>363</v>
      </c>
      <c r="G262" s="147" t="s">
        <v>208</v>
      </c>
      <c r="H262" s="148">
        <v>26.29</v>
      </c>
      <c r="I262" s="149"/>
      <c r="J262" s="150">
        <f>ROUND(I262*H262,2)</f>
        <v>0</v>
      </c>
      <c r="K262" s="146" t="s">
        <v>140</v>
      </c>
      <c r="L262" s="33"/>
      <c r="M262" s="151" t="s">
        <v>1</v>
      </c>
      <c r="N262" s="152" t="s">
        <v>42</v>
      </c>
      <c r="O262" s="58"/>
      <c r="P262" s="153">
        <f>O262*H262</f>
        <v>0</v>
      </c>
      <c r="Q262" s="153">
        <v>0</v>
      </c>
      <c r="R262" s="153">
        <f>Q262*H262</f>
        <v>0</v>
      </c>
      <c r="S262" s="153">
        <v>0</v>
      </c>
      <c r="T262" s="154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5" t="s">
        <v>141</v>
      </c>
      <c r="AT262" s="155" t="s">
        <v>136</v>
      </c>
      <c r="AU262" s="155" t="s">
        <v>88</v>
      </c>
      <c r="AY262" s="17" t="s">
        <v>134</v>
      </c>
      <c r="BE262" s="156">
        <f>IF(N262="základní",J262,0)</f>
        <v>0</v>
      </c>
      <c r="BF262" s="156">
        <f>IF(N262="snížená",J262,0)</f>
        <v>0</v>
      </c>
      <c r="BG262" s="156">
        <f>IF(N262="zákl. přenesená",J262,0)</f>
        <v>0</v>
      </c>
      <c r="BH262" s="156">
        <f>IF(N262="sníž. přenesená",J262,0)</f>
        <v>0</v>
      </c>
      <c r="BI262" s="156">
        <f>IF(N262="nulová",J262,0)</f>
        <v>0</v>
      </c>
      <c r="BJ262" s="17" t="s">
        <v>85</v>
      </c>
      <c r="BK262" s="156">
        <f>ROUND(I262*H262,2)</f>
        <v>0</v>
      </c>
      <c r="BL262" s="17" t="s">
        <v>141</v>
      </c>
      <c r="BM262" s="155" t="s">
        <v>364</v>
      </c>
    </row>
    <row r="263" spans="1:65" s="2" customFormat="1">
      <c r="A263" s="32"/>
      <c r="B263" s="33"/>
      <c r="C263" s="32"/>
      <c r="D263" s="157" t="s">
        <v>143</v>
      </c>
      <c r="E263" s="32"/>
      <c r="F263" s="158" t="s">
        <v>365</v>
      </c>
      <c r="G263" s="32"/>
      <c r="H263" s="32"/>
      <c r="I263" s="159"/>
      <c r="J263" s="32"/>
      <c r="K263" s="32"/>
      <c r="L263" s="33"/>
      <c r="M263" s="160"/>
      <c r="N263" s="161"/>
      <c r="O263" s="58"/>
      <c r="P263" s="58"/>
      <c r="Q263" s="58"/>
      <c r="R263" s="58"/>
      <c r="S263" s="58"/>
      <c r="T263" s="5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143</v>
      </c>
      <c r="AU263" s="17" t="s">
        <v>88</v>
      </c>
    </row>
    <row r="264" spans="1:65" s="14" customFormat="1">
      <c r="B264" s="170"/>
      <c r="D264" s="157" t="s">
        <v>145</v>
      </c>
      <c r="E264" s="171" t="s">
        <v>1</v>
      </c>
      <c r="F264" s="172" t="s">
        <v>366</v>
      </c>
      <c r="H264" s="171" t="s">
        <v>1</v>
      </c>
      <c r="I264" s="173"/>
      <c r="L264" s="170"/>
      <c r="M264" s="174"/>
      <c r="N264" s="175"/>
      <c r="O264" s="175"/>
      <c r="P264" s="175"/>
      <c r="Q264" s="175"/>
      <c r="R264" s="175"/>
      <c r="S264" s="175"/>
      <c r="T264" s="176"/>
      <c r="AT264" s="171" t="s">
        <v>145</v>
      </c>
      <c r="AU264" s="171" t="s">
        <v>88</v>
      </c>
      <c r="AV264" s="14" t="s">
        <v>85</v>
      </c>
      <c r="AW264" s="14" t="s">
        <v>31</v>
      </c>
      <c r="AX264" s="14" t="s">
        <v>77</v>
      </c>
      <c r="AY264" s="171" t="s">
        <v>134</v>
      </c>
    </row>
    <row r="265" spans="1:65" s="13" customFormat="1">
      <c r="B265" s="162"/>
      <c r="D265" s="157" t="s">
        <v>145</v>
      </c>
      <c r="E265" s="163" t="s">
        <v>1</v>
      </c>
      <c r="F265" s="164" t="s">
        <v>367</v>
      </c>
      <c r="H265" s="165">
        <v>26.29</v>
      </c>
      <c r="I265" s="166"/>
      <c r="L265" s="162"/>
      <c r="M265" s="167"/>
      <c r="N265" s="168"/>
      <c r="O265" s="168"/>
      <c r="P265" s="168"/>
      <c r="Q265" s="168"/>
      <c r="R265" s="168"/>
      <c r="S265" s="168"/>
      <c r="T265" s="169"/>
      <c r="AT265" s="163" t="s">
        <v>145</v>
      </c>
      <c r="AU265" s="163" t="s">
        <v>88</v>
      </c>
      <c r="AV265" s="13" t="s">
        <v>88</v>
      </c>
      <c r="AW265" s="13" t="s">
        <v>31</v>
      </c>
      <c r="AX265" s="13" t="s">
        <v>85</v>
      </c>
      <c r="AY265" s="163" t="s">
        <v>134</v>
      </c>
    </row>
    <row r="266" spans="1:65" s="2" customFormat="1" ht="16.5" customHeight="1">
      <c r="A266" s="32"/>
      <c r="B266" s="143"/>
      <c r="C266" s="144" t="s">
        <v>368</v>
      </c>
      <c r="D266" s="144" t="s">
        <v>136</v>
      </c>
      <c r="E266" s="145" t="s">
        <v>369</v>
      </c>
      <c r="F266" s="146" t="s">
        <v>370</v>
      </c>
      <c r="G266" s="147" t="s">
        <v>139</v>
      </c>
      <c r="H266" s="148">
        <v>14</v>
      </c>
      <c r="I266" s="149"/>
      <c r="J266" s="150">
        <f>ROUND(I266*H266,2)</f>
        <v>0</v>
      </c>
      <c r="K266" s="146" t="s">
        <v>140</v>
      </c>
      <c r="L266" s="33"/>
      <c r="M266" s="151" t="s">
        <v>1</v>
      </c>
      <c r="N266" s="152" t="s">
        <v>42</v>
      </c>
      <c r="O266" s="58"/>
      <c r="P266" s="153">
        <f>O266*H266</f>
        <v>0</v>
      </c>
      <c r="Q266" s="153">
        <v>8.7419999999999998E-2</v>
      </c>
      <c r="R266" s="153">
        <f>Q266*H266</f>
        <v>1.2238799999999999</v>
      </c>
      <c r="S266" s="153">
        <v>0</v>
      </c>
      <c r="T266" s="154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5" t="s">
        <v>141</v>
      </c>
      <c r="AT266" s="155" t="s">
        <v>136</v>
      </c>
      <c r="AU266" s="155" t="s">
        <v>88</v>
      </c>
      <c r="AY266" s="17" t="s">
        <v>134</v>
      </c>
      <c r="BE266" s="156">
        <f>IF(N266="základní",J266,0)</f>
        <v>0</v>
      </c>
      <c r="BF266" s="156">
        <f>IF(N266="snížená",J266,0)</f>
        <v>0</v>
      </c>
      <c r="BG266" s="156">
        <f>IF(N266="zákl. přenesená",J266,0)</f>
        <v>0</v>
      </c>
      <c r="BH266" s="156">
        <f>IF(N266="sníž. přenesená",J266,0)</f>
        <v>0</v>
      </c>
      <c r="BI266" s="156">
        <f>IF(N266="nulová",J266,0)</f>
        <v>0</v>
      </c>
      <c r="BJ266" s="17" t="s">
        <v>85</v>
      </c>
      <c r="BK266" s="156">
        <f>ROUND(I266*H266,2)</f>
        <v>0</v>
      </c>
      <c r="BL266" s="17" t="s">
        <v>141</v>
      </c>
      <c r="BM266" s="155" t="s">
        <v>371</v>
      </c>
    </row>
    <row r="267" spans="1:65" s="2" customFormat="1">
      <c r="A267" s="32"/>
      <c r="B267" s="33"/>
      <c r="C267" s="32"/>
      <c r="D267" s="157" t="s">
        <v>143</v>
      </c>
      <c r="E267" s="32"/>
      <c r="F267" s="158" t="s">
        <v>372</v>
      </c>
      <c r="G267" s="32"/>
      <c r="H267" s="32"/>
      <c r="I267" s="159"/>
      <c r="J267" s="32"/>
      <c r="K267" s="32"/>
      <c r="L267" s="33"/>
      <c r="M267" s="160"/>
      <c r="N267" s="161"/>
      <c r="O267" s="58"/>
      <c r="P267" s="58"/>
      <c r="Q267" s="58"/>
      <c r="R267" s="58"/>
      <c r="S267" s="58"/>
      <c r="T267" s="59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7" t="s">
        <v>143</v>
      </c>
      <c r="AU267" s="17" t="s">
        <v>88</v>
      </c>
    </row>
    <row r="268" spans="1:65" s="13" customFormat="1">
      <c r="B268" s="162"/>
      <c r="D268" s="157" t="s">
        <v>145</v>
      </c>
      <c r="E268" s="163" t="s">
        <v>1</v>
      </c>
      <c r="F268" s="164" t="s">
        <v>373</v>
      </c>
      <c r="H268" s="165">
        <v>14</v>
      </c>
      <c r="I268" s="166"/>
      <c r="L268" s="162"/>
      <c r="M268" s="167"/>
      <c r="N268" s="168"/>
      <c r="O268" s="168"/>
      <c r="P268" s="168"/>
      <c r="Q268" s="168"/>
      <c r="R268" s="168"/>
      <c r="S268" s="168"/>
      <c r="T268" s="169"/>
      <c r="AT268" s="163" t="s">
        <v>145</v>
      </c>
      <c r="AU268" s="163" t="s">
        <v>88</v>
      </c>
      <c r="AV268" s="13" t="s">
        <v>88</v>
      </c>
      <c r="AW268" s="13" t="s">
        <v>31</v>
      </c>
      <c r="AX268" s="13" t="s">
        <v>85</v>
      </c>
      <c r="AY268" s="163" t="s">
        <v>134</v>
      </c>
    </row>
    <row r="269" spans="1:65" s="2" customFormat="1" ht="16.5" customHeight="1">
      <c r="A269" s="32"/>
      <c r="B269" s="143"/>
      <c r="C269" s="185" t="s">
        <v>374</v>
      </c>
      <c r="D269" s="185" t="s">
        <v>326</v>
      </c>
      <c r="E269" s="186" t="s">
        <v>375</v>
      </c>
      <c r="F269" s="187" t="s">
        <v>376</v>
      </c>
      <c r="G269" s="188" t="s">
        <v>139</v>
      </c>
      <c r="H269" s="189">
        <v>3</v>
      </c>
      <c r="I269" s="190"/>
      <c r="J269" s="191">
        <f>ROUND(I269*H269,2)</f>
        <v>0</v>
      </c>
      <c r="K269" s="187" t="s">
        <v>140</v>
      </c>
      <c r="L269" s="192"/>
      <c r="M269" s="193" t="s">
        <v>1</v>
      </c>
      <c r="N269" s="194" t="s">
        <v>42</v>
      </c>
      <c r="O269" s="58"/>
      <c r="P269" s="153">
        <f>O269*H269</f>
        <v>0</v>
      </c>
      <c r="Q269" s="153">
        <v>0.04</v>
      </c>
      <c r="R269" s="153">
        <f>Q269*H269</f>
        <v>0.12</v>
      </c>
      <c r="S269" s="153">
        <v>0</v>
      </c>
      <c r="T269" s="15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5" t="s">
        <v>190</v>
      </c>
      <c r="AT269" s="155" t="s">
        <v>326</v>
      </c>
      <c r="AU269" s="155" t="s">
        <v>88</v>
      </c>
      <c r="AY269" s="17" t="s">
        <v>134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7" t="s">
        <v>85</v>
      </c>
      <c r="BK269" s="156">
        <f>ROUND(I269*H269,2)</f>
        <v>0</v>
      </c>
      <c r="BL269" s="17" t="s">
        <v>141</v>
      </c>
      <c r="BM269" s="155" t="s">
        <v>377</v>
      </c>
    </row>
    <row r="270" spans="1:65" s="2" customFormat="1">
      <c r="A270" s="32"/>
      <c r="B270" s="33"/>
      <c r="C270" s="32"/>
      <c r="D270" s="157" t="s">
        <v>143</v>
      </c>
      <c r="E270" s="32"/>
      <c r="F270" s="158" t="s">
        <v>376</v>
      </c>
      <c r="G270" s="32"/>
      <c r="H270" s="32"/>
      <c r="I270" s="159"/>
      <c r="J270" s="32"/>
      <c r="K270" s="32"/>
      <c r="L270" s="33"/>
      <c r="M270" s="160"/>
      <c r="N270" s="161"/>
      <c r="O270" s="58"/>
      <c r="P270" s="58"/>
      <c r="Q270" s="58"/>
      <c r="R270" s="58"/>
      <c r="S270" s="58"/>
      <c r="T270" s="59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143</v>
      </c>
      <c r="AU270" s="17" t="s">
        <v>88</v>
      </c>
    </row>
    <row r="271" spans="1:65" s="13" customFormat="1">
      <c r="B271" s="162"/>
      <c r="D271" s="157" t="s">
        <v>145</v>
      </c>
      <c r="E271" s="163" t="s">
        <v>1</v>
      </c>
      <c r="F271" s="164" t="s">
        <v>378</v>
      </c>
      <c r="H271" s="165">
        <v>3</v>
      </c>
      <c r="I271" s="166"/>
      <c r="L271" s="162"/>
      <c r="M271" s="167"/>
      <c r="N271" s="168"/>
      <c r="O271" s="168"/>
      <c r="P271" s="168"/>
      <c r="Q271" s="168"/>
      <c r="R271" s="168"/>
      <c r="S271" s="168"/>
      <c r="T271" s="169"/>
      <c r="AT271" s="163" t="s">
        <v>145</v>
      </c>
      <c r="AU271" s="163" t="s">
        <v>88</v>
      </c>
      <c r="AV271" s="13" t="s">
        <v>88</v>
      </c>
      <c r="AW271" s="13" t="s">
        <v>31</v>
      </c>
      <c r="AX271" s="13" t="s">
        <v>85</v>
      </c>
      <c r="AY271" s="163" t="s">
        <v>134</v>
      </c>
    </row>
    <row r="272" spans="1:65" s="2" customFormat="1" ht="16.5" customHeight="1">
      <c r="A272" s="32"/>
      <c r="B272" s="143"/>
      <c r="C272" s="185" t="s">
        <v>379</v>
      </c>
      <c r="D272" s="185" t="s">
        <v>326</v>
      </c>
      <c r="E272" s="186" t="s">
        <v>380</v>
      </c>
      <c r="F272" s="187" t="s">
        <v>381</v>
      </c>
      <c r="G272" s="188" t="s">
        <v>139</v>
      </c>
      <c r="H272" s="189">
        <v>2</v>
      </c>
      <c r="I272" s="190"/>
      <c r="J272" s="191">
        <f>ROUND(I272*H272,2)</f>
        <v>0</v>
      </c>
      <c r="K272" s="187" t="s">
        <v>140</v>
      </c>
      <c r="L272" s="192"/>
      <c r="M272" s="193" t="s">
        <v>1</v>
      </c>
      <c r="N272" s="194" t="s">
        <v>42</v>
      </c>
      <c r="O272" s="58"/>
      <c r="P272" s="153">
        <f>O272*H272</f>
        <v>0</v>
      </c>
      <c r="Q272" s="153">
        <v>5.0999999999999997E-2</v>
      </c>
      <c r="R272" s="153">
        <f>Q272*H272</f>
        <v>0.10199999999999999</v>
      </c>
      <c r="S272" s="153">
        <v>0</v>
      </c>
      <c r="T272" s="154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5" t="s">
        <v>190</v>
      </c>
      <c r="AT272" s="155" t="s">
        <v>326</v>
      </c>
      <c r="AU272" s="155" t="s">
        <v>88</v>
      </c>
      <c r="AY272" s="17" t="s">
        <v>134</v>
      </c>
      <c r="BE272" s="156">
        <f>IF(N272="základní",J272,0)</f>
        <v>0</v>
      </c>
      <c r="BF272" s="156">
        <f>IF(N272="snížená",J272,0)</f>
        <v>0</v>
      </c>
      <c r="BG272" s="156">
        <f>IF(N272="zákl. přenesená",J272,0)</f>
        <v>0</v>
      </c>
      <c r="BH272" s="156">
        <f>IF(N272="sníž. přenesená",J272,0)</f>
        <v>0</v>
      </c>
      <c r="BI272" s="156">
        <f>IF(N272="nulová",J272,0)</f>
        <v>0</v>
      </c>
      <c r="BJ272" s="17" t="s">
        <v>85</v>
      </c>
      <c r="BK272" s="156">
        <f>ROUND(I272*H272,2)</f>
        <v>0</v>
      </c>
      <c r="BL272" s="17" t="s">
        <v>141</v>
      </c>
      <c r="BM272" s="155" t="s">
        <v>382</v>
      </c>
    </row>
    <row r="273" spans="1:65" s="2" customFormat="1">
      <c r="A273" s="32"/>
      <c r="B273" s="33"/>
      <c r="C273" s="32"/>
      <c r="D273" s="157" t="s">
        <v>143</v>
      </c>
      <c r="E273" s="32"/>
      <c r="F273" s="158" t="s">
        <v>381</v>
      </c>
      <c r="G273" s="32"/>
      <c r="H273" s="32"/>
      <c r="I273" s="159"/>
      <c r="J273" s="32"/>
      <c r="K273" s="32"/>
      <c r="L273" s="33"/>
      <c r="M273" s="160"/>
      <c r="N273" s="161"/>
      <c r="O273" s="58"/>
      <c r="P273" s="58"/>
      <c r="Q273" s="58"/>
      <c r="R273" s="58"/>
      <c r="S273" s="58"/>
      <c r="T273" s="5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143</v>
      </c>
      <c r="AU273" s="17" t="s">
        <v>88</v>
      </c>
    </row>
    <row r="274" spans="1:65" s="13" customFormat="1">
      <c r="B274" s="162"/>
      <c r="D274" s="157" t="s">
        <v>145</v>
      </c>
      <c r="E274" s="163" t="s">
        <v>1</v>
      </c>
      <c r="F274" s="164" t="s">
        <v>383</v>
      </c>
      <c r="H274" s="165">
        <v>2</v>
      </c>
      <c r="I274" s="166"/>
      <c r="L274" s="162"/>
      <c r="M274" s="167"/>
      <c r="N274" s="168"/>
      <c r="O274" s="168"/>
      <c r="P274" s="168"/>
      <c r="Q274" s="168"/>
      <c r="R274" s="168"/>
      <c r="S274" s="168"/>
      <c r="T274" s="169"/>
      <c r="AT274" s="163" t="s">
        <v>145</v>
      </c>
      <c r="AU274" s="163" t="s">
        <v>88</v>
      </c>
      <c r="AV274" s="13" t="s">
        <v>88</v>
      </c>
      <c r="AW274" s="13" t="s">
        <v>31</v>
      </c>
      <c r="AX274" s="13" t="s">
        <v>85</v>
      </c>
      <c r="AY274" s="163" t="s">
        <v>134</v>
      </c>
    </row>
    <row r="275" spans="1:65" s="2" customFormat="1" ht="16.5" customHeight="1">
      <c r="A275" s="32"/>
      <c r="B275" s="143"/>
      <c r="C275" s="185" t="s">
        <v>384</v>
      </c>
      <c r="D275" s="185" t="s">
        <v>326</v>
      </c>
      <c r="E275" s="186" t="s">
        <v>385</v>
      </c>
      <c r="F275" s="187" t="s">
        <v>386</v>
      </c>
      <c r="G275" s="188" t="s">
        <v>139</v>
      </c>
      <c r="H275" s="189">
        <v>2</v>
      </c>
      <c r="I275" s="190"/>
      <c r="J275" s="191">
        <f>ROUND(I275*H275,2)</f>
        <v>0</v>
      </c>
      <c r="K275" s="187" t="s">
        <v>140</v>
      </c>
      <c r="L275" s="192"/>
      <c r="M275" s="193" t="s">
        <v>1</v>
      </c>
      <c r="N275" s="194" t="s">
        <v>42</v>
      </c>
      <c r="O275" s="58"/>
      <c r="P275" s="153">
        <f>O275*H275</f>
        <v>0</v>
      </c>
      <c r="Q275" s="153">
        <v>6.8000000000000005E-2</v>
      </c>
      <c r="R275" s="153">
        <f>Q275*H275</f>
        <v>0.13600000000000001</v>
      </c>
      <c r="S275" s="153">
        <v>0</v>
      </c>
      <c r="T275" s="154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5" t="s">
        <v>190</v>
      </c>
      <c r="AT275" s="155" t="s">
        <v>326</v>
      </c>
      <c r="AU275" s="155" t="s">
        <v>88</v>
      </c>
      <c r="AY275" s="17" t="s">
        <v>134</v>
      </c>
      <c r="BE275" s="156">
        <f>IF(N275="základní",J275,0)</f>
        <v>0</v>
      </c>
      <c r="BF275" s="156">
        <f>IF(N275="snížená",J275,0)</f>
        <v>0</v>
      </c>
      <c r="BG275" s="156">
        <f>IF(N275="zákl. přenesená",J275,0)</f>
        <v>0</v>
      </c>
      <c r="BH275" s="156">
        <f>IF(N275="sníž. přenesená",J275,0)</f>
        <v>0</v>
      </c>
      <c r="BI275" s="156">
        <f>IF(N275="nulová",J275,0)</f>
        <v>0</v>
      </c>
      <c r="BJ275" s="17" t="s">
        <v>85</v>
      </c>
      <c r="BK275" s="156">
        <f>ROUND(I275*H275,2)</f>
        <v>0</v>
      </c>
      <c r="BL275" s="17" t="s">
        <v>141</v>
      </c>
      <c r="BM275" s="155" t="s">
        <v>387</v>
      </c>
    </row>
    <row r="276" spans="1:65" s="2" customFormat="1">
      <c r="A276" s="32"/>
      <c r="B276" s="33"/>
      <c r="C276" s="32"/>
      <c r="D276" s="157" t="s">
        <v>143</v>
      </c>
      <c r="E276" s="32"/>
      <c r="F276" s="158" t="s">
        <v>386</v>
      </c>
      <c r="G276" s="32"/>
      <c r="H276" s="32"/>
      <c r="I276" s="159"/>
      <c r="J276" s="32"/>
      <c r="K276" s="32"/>
      <c r="L276" s="33"/>
      <c r="M276" s="160"/>
      <c r="N276" s="161"/>
      <c r="O276" s="58"/>
      <c r="P276" s="58"/>
      <c r="Q276" s="58"/>
      <c r="R276" s="58"/>
      <c r="S276" s="58"/>
      <c r="T276" s="59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7" t="s">
        <v>143</v>
      </c>
      <c r="AU276" s="17" t="s">
        <v>88</v>
      </c>
    </row>
    <row r="277" spans="1:65" s="13" customFormat="1">
      <c r="B277" s="162"/>
      <c r="D277" s="157" t="s">
        <v>145</v>
      </c>
      <c r="E277" s="163" t="s">
        <v>1</v>
      </c>
      <c r="F277" s="164" t="s">
        <v>383</v>
      </c>
      <c r="H277" s="165">
        <v>2</v>
      </c>
      <c r="I277" s="166"/>
      <c r="L277" s="162"/>
      <c r="M277" s="167"/>
      <c r="N277" s="168"/>
      <c r="O277" s="168"/>
      <c r="P277" s="168"/>
      <c r="Q277" s="168"/>
      <c r="R277" s="168"/>
      <c r="S277" s="168"/>
      <c r="T277" s="169"/>
      <c r="AT277" s="163" t="s">
        <v>145</v>
      </c>
      <c r="AU277" s="163" t="s">
        <v>88</v>
      </c>
      <c r="AV277" s="13" t="s">
        <v>88</v>
      </c>
      <c r="AW277" s="13" t="s">
        <v>31</v>
      </c>
      <c r="AX277" s="13" t="s">
        <v>85</v>
      </c>
      <c r="AY277" s="163" t="s">
        <v>134</v>
      </c>
    </row>
    <row r="278" spans="1:65" s="2" customFormat="1" ht="16.5" customHeight="1">
      <c r="A278" s="32"/>
      <c r="B278" s="143"/>
      <c r="C278" s="185" t="s">
        <v>388</v>
      </c>
      <c r="D278" s="185" t="s">
        <v>326</v>
      </c>
      <c r="E278" s="186" t="s">
        <v>389</v>
      </c>
      <c r="F278" s="187" t="s">
        <v>390</v>
      </c>
      <c r="G278" s="188" t="s">
        <v>139</v>
      </c>
      <c r="H278" s="189">
        <v>7</v>
      </c>
      <c r="I278" s="190"/>
      <c r="J278" s="191">
        <f>ROUND(I278*H278,2)</f>
        <v>0</v>
      </c>
      <c r="K278" s="187" t="s">
        <v>140</v>
      </c>
      <c r="L278" s="192"/>
      <c r="M278" s="193" t="s">
        <v>1</v>
      </c>
      <c r="N278" s="194" t="s">
        <v>42</v>
      </c>
      <c r="O278" s="58"/>
      <c r="P278" s="153">
        <f>O278*H278</f>
        <v>0</v>
      </c>
      <c r="Q278" s="153">
        <v>8.1000000000000003E-2</v>
      </c>
      <c r="R278" s="153">
        <f>Q278*H278</f>
        <v>0.56700000000000006</v>
      </c>
      <c r="S278" s="153">
        <v>0</v>
      </c>
      <c r="T278" s="154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5" t="s">
        <v>190</v>
      </c>
      <c r="AT278" s="155" t="s">
        <v>326</v>
      </c>
      <c r="AU278" s="155" t="s">
        <v>88</v>
      </c>
      <c r="AY278" s="17" t="s">
        <v>134</v>
      </c>
      <c r="BE278" s="156">
        <f>IF(N278="základní",J278,0)</f>
        <v>0</v>
      </c>
      <c r="BF278" s="156">
        <f>IF(N278="snížená",J278,0)</f>
        <v>0</v>
      </c>
      <c r="BG278" s="156">
        <f>IF(N278="zákl. přenesená",J278,0)</f>
        <v>0</v>
      </c>
      <c r="BH278" s="156">
        <f>IF(N278="sníž. přenesená",J278,0)</f>
        <v>0</v>
      </c>
      <c r="BI278" s="156">
        <f>IF(N278="nulová",J278,0)</f>
        <v>0</v>
      </c>
      <c r="BJ278" s="17" t="s">
        <v>85</v>
      </c>
      <c r="BK278" s="156">
        <f>ROUND(I278*H278,2)</f>
        <v>0</v>
      </c>
      <c r="BL278" s="17" t="s">
        <v>141</v>
      </c>
      <c r="BM278" s="155" t="s">
        <v>391</v>
      </c>
    </row>
    <row r="279" spans="1:65" s="2" customFormat="1">
      <c r="A279" s="32"/>
      <c r="B279" s="33"/>
      <c r="C279" s="32"/>
      <c r="D279" s="157" t="s">
        <v>143</v>
      </c>
      <c r="E279" s="32"/>
      <c r="F279" s="158" t="s">
        <v>390</v>
      </c>
      <c r="G279" s="32"/>
      <c r="H279" s="32"/>
      <c r="I279" s="159"/>
      <c r="J279" s="32"/>
      <c r="K279" s="32"/>
      <c r="L279" s="33"/>
      <c r="M279" s="160"/>
      <c r="N279" s="161"/>
      <c r="O279" s="58"/>
      <c r="P279" s="58"/>
      <c r="Q279" s="58"/>
      <c r="R279" s="58"/>
      <c r="S279" s="58"/>
      <c r="T279" s="59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7" t="s">
        <v>143</v>
      </c>
      <c r="AU279" s="17" t="s">
        <v>88</v>
      </c>
    </row>
    <row r="280" spans="1:65" s="13" customFormat="1">
      <c r="B280" s="162"/>
      <c r="D280" s="157" t="s">
        <v>145</v>
      </c>
      <c r="E280" s="163" t="s">
        <v>1</v>
      </c>
      <c r="F280" s="164" t="s">
        <v>392</v>
      </c>
      <c r="H280" s="165">
        <v>7</v>
      </c>
      <c r="I280" s="166"/>
      <c r="L280" s="162"/>
      <c r="M280" s="167"/>
      <c r="N280" s="168"/>
      <c r="O280" s="168"/>
      <c r="P280" s="168"/>
      <c r="Q280" s="168"/>
      <c r="R280" s="168"/>
      <c r="S280" s="168"/>
      <c r="T280" s="169"/>
      <c r="AT280" s="163" t="s">
        <v>145</v>
      </c>
      <c r="AU280" s="163" t="s">
        <v>88</v>
      </c>
      <c r="AV280" s="13" t="s">
        <v>88</v>
      </c>
      <c r="AW280" s="13" t="s">
        <v>31</v>
      </c>
      <c r="AX280" s="13" t="s">
        <v>85</v>
      </c>
      <c r="AY280" s="163" t="s">
        <v>134</v>
      </c>
    </row>
    <row r="281" spans="1:65" s="12" customFormat="1" ht="22.9" customHeight="1">
      <c r="B281" s="130"/>
      <c r="D281" s="131" t="s">
        <v>76</v>
      </c>
      <c r="E281" s="141" t="s">
        <v>168</v>
      </c>
      <c r="F281" s="141" t="s">
        <v>393</v>
      </c>
      <c r="I281" s="133"/>
      <c r="J281" s="142">
        <f>BK281</f>
        <v>0</v>
      </c>
      <c r="L281" s="130"/>
      <c r="M281" s="135"/>
      <c r="N281" s="136"/>
      <c r="O281" s="136"/>
      <c r="P281" s="137">
        <f>SUM(P282:P289)</f>
        <v>0</v>
      </c>
      <c r="Q281" s="136"/>
      <c r="R281" s="137">
        <f>SUM(R282:R289)</f>
        <v>0</v>
      </c>
      <c r="S281" s="136"/>
      <c r="T281" s="138">
        <f>SUM(T282:T289)</f>
        <v>0</v>
      </c>
      <c r="AR281" s="131" t="s">
        <v>85</v>
      </c>
      <c r="AT281" s="139" t="s">
        <v>76</v>
      </c>
      <c r="AU281" s="139" t="s">
        <v>85</v>
      </c>
      <c r="AY281" s="131" t="s">
        <v>134</v>
      </c>
      <c r="BK281" s="140">
        <f>SUM(BK282:BK289)</f>
        <v>0</v>
      </c>
    </row>
    <row r="282" spans="1:65" s="2" customFormat="1" ht="16.5" customHeight="1">
      <c r="A282" s="32"/>
      <c r="B282" s="143"/>
      <c r="C282" s="144" t="s">
        <v>394</v>
      </c>
      <c r="D282" s="144" t="s">
        <v>136</v>
      </c>
      <c r="E282" s="145" t="s">
        <v>395</v>
      </c>
      <c r="F282" s="146" t="s">
        <v>396</v>
      </c>
      <c r="G282" s="147" t="s">
        <v>160</v>
      </c>
      <c r="H282" s="148">
        <v>146.80000000000001</v>
      </c>
      <c r="I282" s="149"/>
      <c r="J282" s="150">
        <f>ROUND(I282*H282,2)</f>
        <v>0</v>
      </c>
      <c r="K282" s="146" t="s">
        <v>140</v>
      </c>
      <c r="L282" s="33"/>
      <c r="M282" s="151" t="s">
        <v>1</v>
      </c>
      <c r="N282" s="152" t="s">
        <v>42</v>
      </c>
      <c r="O282" s="58"/>
      <c r="P282" s="153">
        <f>O282*H282</f>
        <v>0</v>
      </c>
      <c r="Q282" s="153">
        <v>0</v>
      </c>
      <c r="R282" s="153">
        <f>Q282*H282</f>
        <v>0</v>
      </c>
      <c r="S282" s="153">
        <v>0</v>
      </c>
      <c r="T282" s="154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5" t="s">
        <v>141</v>
      </c>
      <c r="AT282" s="155" t="s">
        <v>136</v>
      </c>
      <c r="AU282" s="155" t="s">
        <v>88</v>
      </c>
      <c r="AY282" s="17" t="s">
        <v>134</v>
      </c>
      <c r="BE282" s="156">
        <f>IF(N282="základní",J282,0)</f>
        <v>0</v>
      </c>
      <c r="BF282" s="156">
        <f>IF(N282="snížená",J282,0)</f>
        <v>0</v>
      </c>
      <c r="BG282" s="156">
        <f>IF(N282="zákl. přenesená",J282,0)</f>
        <v>0</v>
      </c>
      <c r="BH282" s="156">
        <f>IF(N282="sníž. přenesená",J282,0)</f>
        <v>0</v>
      </c>
      <c r="BI282" s="156">
        <f>IF(N282="nulová",J282,0)</f>
        <v>0</v>
      </c>
      <c r="BJ282" s="17" t="s">
        <v>85</v>
      </c>
      <c r="BK282" s="156">
        <f>ROUND(I282*H282,2)</f>
        <v>0</v>
      </c>
      <c r="BL282" s="17" t="s">
        <v>141</v>
      </c>
      <c r="BM282" s="155" t="s">
        <v>397</v>
      </c>
    </row>
    <row r="283" spans="1:65" s="2" customFormat="1">
      <c r="A283" s="32"/>
      <c r="B283" s="33"/>
      <c r="C283" s="32"/>
      <c r="D283" s="157" t="s">
        <v>143</v>
      </c>
      <c r="E283" s="32"/>
      <c r="F283" s="158" t="s">
        <v>398</v>
      </c>
      <c r="G283" s="32"/>
      <c r="H283" s="32"/>
      <c r="I283" s="159"/>
      <c r="J283" s="32"/>
      <c r="K283" s="32"/>
      <c r="L283" s="33"/>
      <c r="M283" s="160"/>
      <c r="N283" s="161"/>
      <c r="O283" s="58"/>
      <c r="P283" s="58"/>
      <c r="Q283" s="58"/>
      <c r="R283" s="58"/>
      <c r="S283" s="58"/>
      <c r="T283" s="59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7" t="s">
        <v>143</v>
      </c>
      <c r="AU283" s="17" t="s">
        <v>88</v>
      </c>
    </row>
    <row r="284" spans="1:65" s="14" customFormat="1">
      <c r="B284" s="170"/>
      <c r="D284" s="157" t="s">
        <v>145</v>
      </c>
      <c r="E284" s="171" t="s">
        <v>1</v>
      </c>
      <c r="F284" s="172" t="s">
        <v>399</v>
      </c>
      <c r="H284" s="171" t="s">
        <v>1</v>
      </c>
      <c r="I284" s="173"/>
      <c r="L284" s="170"/>
      <c r="M284" s="174"/>
      <c r="N284" s="175"/>
      <c r="O284" s="175"/>
      <c r="P284" s="175"/>
      <c r="Q284" s="175"/>
      <c r="R284" s="175"/>
      <c r="S284" s="175"/>
      <c r="T284" s="176"/>
      <c r="AT284" s="171" t="s">
        <v>145</v>
      </c>
      <c r="AU284" s="171" t="s">
        <v>88</v>
      </c>
      <c r="AV284" s="14" t="s">
        <v>85</v>
      </c>
      <c r="AW284" s="14" t="s">
        <v>31</v>
      </c>
      <c r="AX284" s="14" t="s">
        <v>77</v>
      </c>
      <c r="AY284" s="171" t="s">
        <v>134</v>
      </c>
    </row>
    <row r="285" spans="1:65" s="13" customFormat="1">
      <c r="B285" s="162"/>
      <c r="D285" s="157" t="s">
        <v>145</v>
      </c>
      <c r="E285" s="163" t="s">
        <v>1</v>
      </c>
      <c r="F285" s="164" t="s">
        <v>400</v>
      </c>
      <c r="H285" s="165">
        <v>146.80000000000001</v>
      </c>
      <c r="I285" s="166"/>
      <c r="L285" s="162"/>
      <c r="M285" s="167"/>
      <c r="N285" s="168"/>
      <c r="O285" s="168"/>
      <c r="P285" s="168"/>
      <c r="Q285" s="168"/>
      <c r="R285" s="168"/>
      <c r="S285" s="168"/>
      <c r="T285" s="169"/>
      <c r="AT285" s="163" t="s">
        <v>145</v>
      </c>
      <c r="AU285" s="163" t="s">
        <v>88</v>
      </c>
      <c r="AV285" s="13" t="s">
        <v>88</v>
      </c>
      <c r="AW285" s="13" t="s">
        <v>31</v>
      </c>
      <c r="AX285" s="13" t="s">
        <v>85</v>
      </c>
      <c r="AY285" s="163" t="s">
        <v>134</v>
      </c>
    </row>
    <row r="286" spans="1:65" s="2" customFormat="1" ht="16.5" customHeight="1">
      <c r="A286" s="32"/>
      <c r="B286" s="143"/>
      <c r="C286" s="144" t="s">
        <v>401</v>
      </c>
      <c r="D286" s="144" t="s">
        <v>136</v>
      </c>
      <c r="E286" s="145" t="s">
        <v>402</v>
      </c>
      <c r="F286" s="146" t="s">
        <v>403</v>
      </c>
      <c r="G286" s="147" t="s">
        <v>160</v>
      </c>
      <c r="H286" s="148">
        <v>146.80000000000001</v>
      </c>
      <c r="I286" s="149"/>
      <c r="J286" s="150">
        <f>ROUND(I286*H286,2)</f>
        <v>0</v>
      </c>
      <c r="K286" s="146" t="s">
        <v>140</v>
      </c>
      <c r="L286" s="33"/>
      <c r="M286" s="151" t="s">
        <v>1</v>
      </c>
      <c r="N286" s="152" t="s">
        <v>42</v>
      </c>
      <c r="O286" s="58"/>
      <c r="P286" s="153">
        <f>O286*H286</f>
        <v>0</v>
      </c>
      <c r="Q286" s="153">
        <v>0</v>
      </c>
      <c r="R286" s="153">
        <f>Q286*H286</f>
        <v>0</v>
      </c>
      <c r="S286" s="153">
        <v>0</v>
      </c>
      <c r="T286" s="154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5" t="s">
        <v>141</v>
      </c>
      <c r="AT286" s="155" t="s">
        <v>136</v>
      </c>
      <c r="AU286" s="155" t="s">
        <v>88</v>
      </c>
      <c r="AY286" s="17" t="s">
        <v>134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7" t="s">
        <v>85</v>
      </c>
      <c r="BK286" s="156">
        <f>ROUND(I286*H286,2)</f>
        <v>0</v>
      </c>
      <c r="BL286" s="17" t="s">
        <v>141</v>
      </c>
      <c r="BM286" s="155" t="s">
        <v>404</v>
      </c>
    </row>
    <row r="287" spans="1:65" s="2" customFormat="1">
      <c r="A287" s="32"/>
      <c r="B287" s="33"/>
      <c r="C287" s="32"/>
      <c r="D287" s="157" t="s">
        <v>143</v>
      </c>
      <c r="E287" s="32"/>
      <c r="F287" s="158" t="s">
        <v>405</v>
      </c>
      <c r="G287" s="32"/>
      <c r="H287" s="32"/>
      <c r="I287" s="159"/>
      <c r="J287" s="32"/>
      <c r="K287" s="32"/>
      <c r="L287" s="33"/>
      <c r="M287" s="160"/>
      <c r="N287" s="161"/>
      <c r="O287" s="58"/>
      <c r="P287" s="58"/>
      <c r="Q287" s="58"/>
      <c r="R287" s="58"/>
      <c r="S287" s="58"/>
      <c r="T287" s="5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143</v>
      </c>
      <c r="AU287" s="17" t="s">
        <v>88</v>
      </c>
    </row>
    <row r="288" spans="1:65" s="14" customFormat="1">
      <c r="B288" s="170"/>
      <c r="D288" s="157" t="s">
        <v>145</v>
      </c>
      <c r="E288" s="171" t="s">
        <v>1</v>
      </c>
      <c r="F288" s="172" t="s">
        <v>399</v>
      </c>
      <c r="H288" s="171" t="s">
        <v>1</v>
      </c>
      <c r="I288" s="173"/>
      <c r="L288" s="170"/>
      <c r="M288" s="174"/>
      <c r="N288" s="175"/>
      <c r="O288" s="175"/>
      <c r="P288" s="175"/>
      <c r="Q288" s="175"/>
      <c r="R288" s="175"/>
      <c r="S288" s="175"/>
      <c r="T288" s="176"/>
      <c r="AT288" s="171" t="s">
        <v>145</v>
      </c>
      <c r="AU288" s="171" t="s">
        <v>88</v>
      </c>
      <c r="AV288" s="14" t="s">
        <v>85</v>
      </c>
      <c r="AW288" s="14" t="s">
        <v>31</v>
      </c>
      <c r="AX288" s="14" t="s">
        <v>77</v>
      </c>
      <c r="AY288" s="171" t="s">
        <v>134</v>
      </c>
    </row>
    <row r="289" spans="1:65" s="13" customFormat="1">
      <c r="B289" s="162"/>
      <c r="D289" s="157" t="s">
        <v>145</v>
      </c>
      <c r="E289" s="163" t="s">
        <v>1</v>
      </c>
      <c r="F289" s="164" t="s">
        <v>406</v>
      </c>
      <c r="H289" s="165">
        <v>146.80000000000001</v>
      </c>
      <c r="I289" s="166"/>
      <c r="L289" s="162"/>
      <c r="M289" s="167"/>
      <c r="N289" s="168"/>
      <c r="O289" s="168"/>
      <c r="P289" s="168"/>
      <c r="Q289" s="168"/>
      <c r="R289" s="168"/>
      <c r="S289" s="168"/>
      <c r="T289" s="169"/>
      <c r="AT289" s="163" t="s">
        <v>145</v>
      </c>
      <c r="AU289" s="163" t="s">
        <v>88</v>
      </c>
      <c r="AV289" s="13" t="s">
        <v>88</v>
      </c>
      <c r="AW289" s="13" t="s">
        <v>31</v>
      </c>
      <c r="AX289" s="13" t="s">
        <v>85</v>
      </c>
      <c r="AY289" s="163" t="s">
        <v>134</v>
      </c>
    </row>
    <row r="290" spans="1:65" s="12" customFormat="1" ht="22.9" customHeight="1">
      <c r="B290" s="130"/>
      <c r="D290" s="131" t="s">
        <v>76</v>
      </c>
      <c r="E290" s="141" t="s">
        <v>190</v>
      </c>
      <c r="F290" s="141" t="s">
        <v>407</v>
      </c>
      <c r="I290" s="133"/>
      <c r="J290" s="142">
        <f>BK290</f>
        <v>0</v>
      </c>
      <c r="L290" s="130"/>
      <c r="M290" s="135"/>
      <c r="N290" s="136"/>
      <c r="O290" s="136"/>
      <c r="P290" s="137">
        <f>SUM(P291:P419)</f>
        <v>0</v>
      </c>
      <c r="Q290" s="136"/>
      <c r="R290" s="137">
        <f>SUM(R291:R419)</f>
        <v>64.838169030000003</v>
      </c>
      <c r="S290" s="136"/>
      <c r="T290" s="138">
        <f>SUM(T291:T419)</f>
        <v>59.187000000000005</v>
      </c>
      <c r="AR290" s="131" t="s">
        <v>85</v>
      </c>
      <c r="AT290" s="139" t="s">
        <v>76</v>
      </c>
      <c r="AU290" s="139" t="s">
        <v>85</v>
      </c>
      <c r="AY290" s="131" t="s">
        <v>134</v>
      </c>
      <c r="BK290" s="140">
        <f>SUM(BK291:BK419)</f>
        <v>0</v>
      </c>
    </row>
    <row r="291" spans="1:65" s="2" customFormat="1" ht="16.5" customHeight="1">
      <c r="A291" s="32"/>
      <c r="B291" s="143"/>
      <c r="C291" s="144" t="s">
        <v>408</v>
      </c>
      <c r="D291" s="144" t="s">
        <v>136</v>
      </c>
      <c r="E291" s="145" t="s">
        <v>409</v>
      </c>
      <c r="F291" s="146" t="s">
        <v>410</v>
      </c>
      <c r="G291" s="147" t="s">
        <v>177</v>
      </c>
      <c r="H291" s="148">
        <v>99.9</v>
      </c>
      <c r="I291" s="149"/>
      <c r="J291" s="150">
        <f>ROUND(I291*H291,2)</f>
        <v>0</v>
      </c>
      <c r="K291" s="146" t="s">
        <v>140</v>
      </c>
      <c r="L291" s="33"/>
      <c r="M291" s="151" t="s">
        <v>1</v>
      </c>
      <c r="N291" s="152" t="s">
        <v>42</v>
      </c>
      <c r="O291" s="58"/>
      <c r="P291" s="153">
        <f>O291*H291</f>
        <v>0</v>
      </c>
      <c r="Q291" s="153">
        <v>0</v>
      </c>
      <c r="R291" s="153">
        <f>Q291*H291</f>
        <v>0</v>
      </c>
      <c r="S291" s="153">
        <v>0.32</v>
      </c>
      <c r="T291" s="154">
        <f>S291*H291</f>
        <v>31.968000000000004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5" t="s">
        <v>141</v>
      </c>
      <c r="AT291" s="155" t="s">
        <v>136</v>
      </c>
      <c r="AU291" s="155" t="s">
        <v>88</v>
      </c>
      <c r="AY291" s="17" t="s">
        <v>134</v>
      </c>
      <c r="BE291" s="156">
        <f>IF(N291="základní",J291,0)</f>
        <v>0</v>
      </c>
      <c r="BF291" s="156">
        <f>IF(N291="snížená",J291,0)</f>
        <v>0</v>
      </c>
      <c r="BG291" s="156">
        <f>IF(N291="zákl. přenesená",J291,0)</f>
        <v>0</v>
      </c>
      <c r="BH291" s="156">
        <f>IF(N291="sníž. přenesená",J291,0)</f>
        <v>0</v>
      </c>
      <c r="BI291" s="156">
        <f>IF(N291="nulová",J291,0)</f>
        <v>0</v>
      </c>
      <c r="BJ291" s="17" t="s">
        <v>85</v>
      </c>
      <c r="BK291" s="156">
        <f>ROUND(I291*H291,2)</f>
        <v>0</v>
      </c>
      <c r="BL291" s="17" t="s">
        <v>141</v>
      </c>
      <c r="BM291" s="155" t="s">
        <v>411</v>
      </c>
    </row>
    <row r="292" spans="1:65" s="2" customFormat="1">
      <c r="A292" s="32"/>
      <c r="B292" s="33"/>
      <c r="C292" s="32"/>
      <c r="D292" s="157" t="s">
        <v>143</v>
      </c>
      <c r="E292" s="32"/>
      <c r="F292" s="158" t="s">
        <v>412</v>
      </c>
      <c r="G292" s="32"/>
      <c r="H292" s="32"/>
      <c r="I292" s="159"/>
      <c r="J292" s="32"/>
      <c r="K292" s="32"/>
      <c r="L292" s="33"/>
      <c r="M292" s="160"/>
      <c r="N292" s="161"/>
      <c r="O292" s="58"/>
      <c r="P292" s="58"/>
      <c r="Q292" s="58"/>
      <c r="R292" s="58"/>
      <c r="S292" s="58"/>
      <c r="T292" s="59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143</v>
      </c>
      <c r="AU292" s="17" t="s">
        <v>88</v>
      </c>
    </row>
    <row r="293" spans="1:65" s="14" customFormat="1">
      <c r="B293" s="170"/>
      <c r="D293" s="157" t="s">
        <v>145</v>
      </c>
      <c r="E293" s="171" t="s">
        <v>1</v>
      </c>
      <c r="F293" s="172" t="s">
        <v>413</v>
      </c>
      <c r="H293" s="171" t="s">
        <v>1</v>
      </c>
      <c r="I293" s="173"/>
      <c r="L293" s="170"/>
      <c r="M293" s="174"/>
      <c r="N293" s="175"/>
      <c r="O293" s="175"/>
      <c r="P293" s="175"/>
      <c r="Q293" s="175"/>
      <c r="R293" s="175"/>
      <c r="S293" s="175"/>
      <c r="T293" s="176"/>
      <c r="AT293" s="171" t="s">
        <v>145</v>
      </c>
      <c r="AU293" s="171" t="s">
        <v>88</v>
      </c>
      <c r="AV293" s="14" t="s">
        <v>85</v>
      </c>
      <c r="AW293" s="14" t="s">
        <v>31</v>
      </c>
      <c r="AX293" s="14" t="s">
        <v>77</v>
      </c>
      <c r="AY293" s="171" t="s">
        <v>134</v>
      </c>
    </row>
    <row r="294" spans="1:65" s="13" customFormat="1">
      <c r="B294" s="162"/>
      <c r="D294" s="157" t="s">
        <v>145</v>
      </c>
      <c r="E294" s="163" t="s">
        <v>1</v>
      </c>
      <c r="F294" s="164" t="s">
        <v>414</v>
      </c>
      <c r="H294" s="165">
        <v>99.9</v>
      </c>
      <c r="I294" s="166"/>
      <c r="L294" s="162"/>
      <c r="M294" s="167"/>
      <c r="N294" s="168"/>
      <c r="O294" s="168"/>
      <c r="P294" s="168"/>
      <c r="Q294" s="168"/>
      <c r="R294" s="168"/>
      <c r="S294" s="168"/>
      <c r="T294" s="169"/>
      <c r="AT294" s="163" t="s">
        <v>145</v>
      </c>
      <c r="AU294" s="163" t="s">
        <v>88</v>
      </c>
      <c r="AV294" s="13" t="s">
        <v>88</v>
      </c>
      <c r="AW294" s="13" t="s">
        <v>31</v>
      </c>
      <c r="AX294" s="13" t="s">
        <v>85</v>
      </c>
      <c r="AY294" s="163" t="s">
        <v>134</v>
      </c>
    </row>
    <row r="295" spans="1:65" s="2" customFormat="1" ht="16.5" customHeight="1">
      <c r="A295" s="32"/>
      <c r="B295" s="143"/>
      <c r="C295" s="144" t="s">
        <v>415</v>
      </c>
      <c r="D295" s="144" t="s">
        <v>136</v>
      </c>
      <c r="E295" s="145" t="s">
        <v>416</v>
      </c>
      <c r="F295" s="146" t="s">
        <v>417</v>
      </c>
      <c r="G295" s="147" t="s">
        <v>177</v>
      </c>
      <c r="H295" s="148">
        <v>64.5</v>
      </c>
      <c r="I295" s="149"/>
      <c r="J295" s="150">
        <f>ROUND(I295*H295,2)</f>
        <v>0</v>
      </c>
      <c r="K295" s="146" t="s">
        <v>140</v>
      </c>
      <c r="L295" s="33"/>
      <c r="M295" s="151" t="s">
        <v>1</v>
      </c>
      <c r="N295" s="152" t="s">
        <v>42</v>
      </c>
      <c r="O295" s="58"/>
      <c r="P295" s="153">
        <f>O295*H295</f>
        <v>0</v>
      </c>
      <c r="Q295" s="153">
        <v>0</v>
      </c>
      <c r="R295" s="153">
        <f>Q295*H295</f>
        <v>0</v>
      </c>
      <c r="S295" s="153">
        <v>0.155</v>
      </c>
      <c r="T295" s="154">
        <f>S295*H295</f>
        <v>9.9975000000000005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5" t="s">
        <v>141</v>
      </c>
      <c r="AT295" s="155" t="s">
        <v>136</v>
      </c>
      <c r="AU295" s="155" t="s">
        <v>88</v>
      </c>
      <c r="AY295" s="17" t="s">
        <v>134</v>
      </c>
      <c r="BE295" s="156">
        <f>IF(N295="základní",J295,0)</f>
        <v>0</v>
      </c>
      <c r="BF295" s="156">
        <f>IF(N295="snížená",J295,0)</f>
        <v>0</v>
      </c>
      <c r="BG295" s="156">
        <f>IF(N295="zákl. přenesená",J295,0)</f>
        <v>0</v>
      </c>
      <c r="BH295" s="156">
        <f>IF(N295="sníž. přenesená",J295,0)</f>
        <v>0</v>
      </c>
      <c r="BI295" s="156">
        <f>IF(N295="nulová",J295,0)</f>
        <v>0</v>
      </c>
      <c r="BJ295" s="17" t="s">
        <v>85</v>
      </c>
      <c r="BK295" s="156">
        <f>ROUND(I295*H295,2)</f>
        <v>0</v>
      </c>
      <c r="BL295" s="17" t="s">
        <v>141</v>
      </c>
      <c r="BM295" s="155" t="s">
        <v>418</v>
      </c>
    </row>
    <row r="296" spans="1:65" s="2" customFormat="1">
      <c r="A296" s="32"/>
      <c r="B296" s="33"/>
      <c r="C296" s="32"/>
      <c r="D296" s="157" t="s">
        <v>143</v>
      </c>
      <c r="E296" s="32"/>
      <c r="F296" s="158" t="s">
        <v>419</v>
      </c>
      <c r="G296" s="32"/>
      <c r="H296" s="32"/>
      <c r="I296" s="159"/>
      <c r="J296" s="32"/>
      <c r="K296" s="32"/>
      <c r="L296" s="33"/>
      <c r="M296" s="160"/>
      <c r="N296" s="161"/>
      <c r="O296" s="58"/>
      <c r="P296" s="58"/>
      <c r="Q296" s="58"/>
      <c r="R296" s="58"/>
      <c r="S296" s="58"/>
      <c r="T296" s="59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143</v>
      </c>
      <c r="AU296" s="17" t="s">
        <v>88</v>
      </c>
    </row>
    <row r="297" spans="1:65" s="14" customFormat="1">
      <c r="B297" s="170"/>
      <c r="D297" s="157" t="s">
        <v>145</v>
      </c>
      <c r="E297" s="171" t="s">
        <v>1</v>
      </c>
      <c r="F297" s="172" t="s">
        <v>420</v>
      </c>
      <c r="H297" s="171" t="s">
        <v>1</v>
      </c>
      <c r="I297" s="173"/>
      <c r="L297" s="170"/>
      <c r="M297" s="174"/>
      <c r="N297" s="175"/>
      <c r="O297" s="175"/>
      <c r="P297" s="175"/>
      <c r="Q297" s="175"/>
      <c r="R297" s="175"/>
      <c r="S297" s="175"/>
      <c r="T297" s="176"/>
      <c r="AT297" s="171" t="s">
        <v>145</v>
      </c>
      <c r="AU297" s="171" t="s">
        <v>88</v>
      </c>
      <c r="AV297" s="14" t="s">
        <v>85</v>
      </c>
      <c r="AW297" s="14" t="s">
        <v>31</v>
      </c>
      <c r="AX297" s="14" t="s">
        <v>77</v>
      </c>
      <c r="AY297" s="171" t="s">
        <v>134</v>
      </c>
    </row>
    <row r="298" spans="1:65" s="13" customFormat="1">
      <c r="B298" s="162"/>
      <c r="D298" s="157" t="s">
        <v>145</v>
      </c>
      <c r="E298" s="163" t="s">
        <v>1</v>
      </c>
      <c r="F298" s="164" t="s">
        <v>421</v>
      </c>
      <c r="H298" s="165">
        <v>34.200000000000003</v>
      </c>
      <c r="I298" s="166"/>
      <c r="L298" s="162"/>
      <c r="M298" s="167"/>
      <c r="N298" s="168"/>
      <c r="O298" s="168"/>
      <c r="P298" s="168"/>
      <c r="Q298" s="168"/>
      <c r="R298" s="168"/>
      <c r="S298" s="168"/>
      <c r="T298" s="169"/>
      <c r="AT298" s="163" t="s">
        <v>145</v>
      </c>
      <c r="AU298" s="163" t="s">
        <v>88</v>
      </c>
      <c r="AV298" s="13" t="s">
        <v>88</v>
      </c>
      <c r="AW298" s="13" t="s">
        <v>31</v>
      </c>
      <c r="AX298" s="13" t="s">
        <v>77</v>
      </c>
      <c r="AY298" s="163" t="s">
        <v>134</v>
      </c>
    </row>
    <row r="299" spans="1:65" s="14" customFormat="1">
      <c r="B299" s="170"/>
      <c r="D299" s="157" t="s">
        <v>145</v>
      </c>
      <c r="E299" s="171" t="s">
        <v>1</v>
      </c>
      <c r="F299" s="172" t="s">
        <v>422</v>
      </c>
      <c r="H299" s="171" t="s">
        <v>1</v>
      </c>
      <c r="I299" s="173"/>
      <c r="L299" s="170"/>
      <c r="M299" s="174"/>
      <c r="N299" s="175"/>
      <c r="O299" s="175"/>
      <c r="P299" s="175"/>
      <c r="Q299" s="175"/>
      <c r="R299" s="175"/>
      <c r="S299" s="175"/>
      <c r="T299" s="176"/>
      <c r="AT299" s="171" t="s">
        <v>145</v>
      </c>
      <c r="AU299" s="171" t="s">
        <v>88</v>
      </c>
      <c r="AV299" s="14" t="s">
        <v>85</v>
      </c>
      <c r="AW299" s="14" t="s">
        <v>31</v>
      </c>
      <c r="AX299" s="14" t="s">
        <v>77</v>
      </c>
      <c r="AY299" s="171" t="s">
        <v>134</v>
      </c>
    </row>
    <row r="300" spans="1:65" s="13" customFormat="1">
      <c r="B300" s="162"/>
      <c r="D300" s="157" t="s">
        <v>145</v>
      </c>
      <c r="E300" s="163" t="s">
        <v>1</v>
      </c>
      <c r="F300" s="164" t="s">
        <v>423</v>
      </c>
      <c r="H300" s="165">
        <v>30.3</v>
      </c>
      <c r="I300" s="166"/>
      <c r="L300" s="162"/>
      <c r="M300" s="167"/>
      <c r="N300" s="168"/>
      <c r="O300" s="168"/>
      <c r="P300" s="168"/>
      <c r="Q300" s="168"/>
      <c r="R300" s="168"/>
      <c r="S300" s="168"/>
      <c r="T300" s="169"/>
      <c r="AT300" s="163" t="s">
        <v>145</v>
      </c>
      <c r="AU300" s="163" t="s">
        <v>88</v>
      </c>
      <c r="AV300" s="13" t="s">
        <v>88</v>
      </c>
      <c r="AW300" s="13" t="s">
        <v>31</v>
      </c>
      <c r="AX300" s="13" t="s">
        <v>77</v>
      </c>
      <c r="AY300" s="163" t="s">
        <v>134</v>
      </c>
    </row>
    <row r="301" spans="1:65" s="15" customFormat="1">
      <c r="B301" s="177"/>
      <c r="D301" s="157" t="s">
        <v>145</v>
      </c>
      <c r="E301" s="178" t="s">
        <v>1</v>
      </c>
      <c r="F301" s="179" t="s">
        <v>167</v>
      </c>
      <c r="H301" s="180">
        <v>64.5</v>
      </c>
      <c r="I301" s="181"/>
      <c r="L301" s="177"/>
      <c r="M301" s="182"/>
      <c r="N301" s="183"/>
      <c r="O301" s="183"/>
      <c r="P301" s="183"/>
      <c r="Q301" s="183"/>
      <c r="R301" s="183"/>
      <c r="S301" s="183"/>
      <c r="T301" s="184"/>
      <c r="AT301" s="178" t="s">
        <v>145</v>
      </c>
      <c r="AU301" s="178" t="s">
        <v>88</v>
      </c>
      <c r="AV301" s="15" t="s">
        <v>141</v>
      </c>
      <c r="AW301" s="15" t="s">
        <v>31</v>
      </c>
      <c r="AX301" s="15" t="s">
        <v>85</v>
      </c>
      <c r="AY301" s="178" t="s">
        <v>134</v>
      </c>
    </row>
    <row r="302" spans="1:65" s="2" customFormat="1" ht="16.5" customHeight="1">
      <c r="A302" s="32"/>
      <c r="B302" s="143"/>
      <c r="C302" s="144" t="s">
        <v>424</v>
      </c>
      <c r="D302" s="144" t="s">
        <v>136</v>
      </c>
      <c r="E302" s="145" t="s">
        <v>425</v>
      </c>
      <c r="F302" s="146" t="s">
        <v>426</v>
      </c>
      <c r="G302" s="147" t="s">
        <v>177</v>
      </c>
      <c r="H302" s="148">
        <v>35.299999999999997</v>
      </c>
      <c r="I302" s="149"/>
      <c r="J302" s="150">
        <f>ROUND(I302*H302,2)</f>
        <v>0</v>
      </c>
      <c r="K302" s="146" t="s">
        <v>140</v>
      </c>
      <c r="L302" s="33"/>
      <c r="M302" s="151" t="s">
        <v>1</v>
      </c>
      <c r="N302" s="152" t="s">
        <v>42</v>
      </c>
      <c r="O302" s="58"/>
      <c r="P302" s="153">
        <f>O302*H302</f>
        <v>0</v>
      </c>
      <c r="Q302" s="153">
        <v>0</v>
      </c>
      <c r="R302" s="153">
        <f>Q302*H302</f>
        <v>0</v>
      </c>
      <c r="S302" s="153">
        <v>1.4999999999999999E-2</v>
      </c>
      <c r="T302" s="154">
        <f>S302*H302</f>
        <v>0.52949999999999997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5" t="s">
        <v>141</v>
      </c>
      <c r="AT302" s="155" t="s">
        <v>136</v>
      </c>
      <c r="AU302" s="155" t="s">
        <v>88</v>
      </c>
      <c r="AY302" s="17" t="s">
        <v>134</v>
      </c>
      <c r="BE302" s="156">
        <f>IF(N302="základní",J302,0)</f>
        <v>0</v>
      </c>
      <c r="BF302" s="156">
        <f>IF(N302="snížená",J302,0)</f>
        <v>0</v>
      </c>
      <c r="BG302" s="156">
        <f>IF(N302="zákl. přenesená",J302,0)</f>
        <v>0</v>
      </c>
      <c r="BH302" s="156">
        <f>IF(N302="sníž. přenesená",J302,0)</f>
        <v>0</v>
      </c>
      <c r="BI302" s="156">
        <f>IF(N302="nulová",J302,0)</f>
        <v>0</v>
      </c>
      <c r="BJ302" s="17" t="s">
        <v>85</v>
      </c>
      <c r="BK302" s="156">
        <f>ROUND(I302*H302,2)</f>
        <v>0</v>
      </c>
      <c r="BL302" s="17" t="s">
        <v>141</v>
      </c>
      <c r="BM302" s="155" t="s">
        <v>427</v>
      </c>
    </row>
    <row r="303" spans="1:65" s="2" customFormat="1">
      <c r="A303" s="32"/>
      <c r="B303" s="33"/>
      <c r="C303" s="32"/>
      <c r="D303" s="157" t="s">
        <v>143</v>
      </c>
      <c r="E303" s="32"/>
      <c r="F303" s="158" t="s">
        <v>428</v>
      </c>
      <c r="G303" s="32"/>
      <c r="H303" s="32"/>
      <c r="I303" s="159"/>
      <c r="J303" s="32"/>
      <c r="K303" s="32"/>
      <c r="L303" s="33"/>
      <c r="M303" s="160"/>
      <c r="N303" s="161"/>
      <c r="O303" s="58"/>
      <c r="P303" s="58"/>
      <c r="Q303" s="58"/>
      <c r="R303" s="58"/>
      <c r="S303" s="58"/>
      <c r="T303" s="59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7" t="s">
        <v>143</v>
      </c>
      <c r="AU303" s="17" t="s">
        <v>88</v>
      </c>
    </row>
    <row r="304" spans="1:65" s="14" customFormat="1">
      <c r="B304" s="170"/>
      <c r="D304" s="157" t="s">
        <v>145</v>
      </c>
      <c r="E304" s="171" t="s">
        <v>1</v>
      </c>
      <c r="F304" s="172" t="s">
        <v>429</v>
      </c>
      <c r="H304" s="171" t="s">
        <v>1</v>
      </c>
      <c r="I304" s="173"/>
      <c r="L304" s="170"/>
      <c r="M304" s="174"/>
      <c r="N304" s="175"/>
      <c r="O304" s="175"/>
      <c r="P304" s="175"/>
      <c r="Q304" s="175"/>
      <c r="R304" s="175"/>
      <c r="S304" s="175"/>
      <c r="T304" s="176"/>
      <c r="AT304" s="171" t="s">
        <v>145</v>
      </c>
      <c r="AU304" s="171" t="s">
        <v>88</v>
      </c>
      <c r="AV304" s="14" t="s">
        <v>85</v>
      </c>
      <c r="AW304" s="14" t="s">
        <v>31</v>
      </c>
      <c r="AX304" s="14" t="s">
        <v>77</v>
      </c>
      <c r="AY304" s="171" t="s">
        <v>134</v>
      </c>
    </row>
    <row r="305" spans="1:65" s="13" customFormat="1">
      <c r="B305" s="162"/>
      <c r="D305" s="157" t="s">
        <v>145</v>
      </c>
      <c r="E305" s="163" t="s">
        <v>1</v>
      </c>
      <c r="F305" s="164" t="s">
        <v>430</v>
      </c>
      <c r="H305" s="165">
        <v>35.299999999999997</v>
      </c>
      <c r="I305" s="166"/>
      <c r="L305" s="162"/>
      <c r="M305" s="167"/>
      <c r="N305" s="168"/>
      <c r="O305" s="168"/>
      <c r="P305" s="168"/>
      <c r="Q305" s="168"/>
      <c r="R305" s="168"/>
      <c r="S305" s="168"/>
      <c r="T305" s="169"/>
      <c r="AT305" s="163" t="s">
        <v>145</v>
      </c>
      <c r="AU305" s="163" t="s">
        <v>88</v>
      </c>
      <c r="AV305" s="13" t="s">
        <v>88</v>
      </c>
      <c r="AW305" s="13" t="s">
        <v>31</v>
      </c>
      <c r="AX305" s="13" t="s">
        <v>85</v>
      </c>
      <c r="AY305" s="163" t="s">
        <v>134</v>
      </c>
    </row>
    <row r="306" spans="1:65" s="2" customFormat="1" ht="16.5" customHeight="1">
      <c r="A306" s="32"/>
      <c r="B306" s="143"/>
      <c r="C306" s="144" t="s">
        <v>431</v>
      </c>
      <c r="D306" s="144" t="s">
        <v>136</v>
      </c>
      <c r="E306" s="145" t="s">
        <v>432</v>
      </c>
      <c r="F306" s="146" t="s">
        <v>433</v>
      </c>
      <c r="G306" s="147" t="s">
        <v>177</v>
      </c>
      <c r="H306" s="148">
        <v>36.4</v>
      </c>
      <c r="I306" s="149"/>
      <c r="J306" s="150">
        <f>ROUND(I306*H306,2)</f>
        <v>0</v>
      </c>
      <c r="K306" s="146" t="s">
        <v>140</v>
      </c>
      <c r="L306" s="33"/>
      <c r="M306" s="151" t="s">
        <v>1</v>
      </c>
      <c r="N306" s="152" t="s">
        <v>42</v>
      </c>
      <c r="O306" s="58"/>
      <c r="P306" s="153">
        <f>O306*H306</f>
        <v>0</v>
      </c>
      <c r="Q306" s="153">
        <v>0</v>
      </c>
      <c r="R306" s="153">
        <f>Q306*H306</f>
        <v>0</v>
      </c>
      <c r="S306" s="153">
        <v>0.03</v>
      </c>
      <c r="T306" s="154">
        <f>S306*H306</f>
        <v>1.0919999999999999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5" t="s">
        <v>141</v>
      </c>
      <c r="AT306" s="155" t="s">
        <v>136</v>
      </c>
      <c r="AU306" s="155" t="s">
        <v>88</v>
      </c>
      <c r="AY306" s="17" t="s">
        <v>134</v>
      </c>
      <c r="BE306" s="156">
        <f>IF(N306="základní",J306,0)</f>
        <v>0</v>
      </c>
      <c r="BF306" s="156">
        <f>IF(N306="snížená",J306,0)</f>
        <v>0</v>
      </c>
      <c r="BG306" s="156">
        <f>IF(N306="zákl. přenesená",J306,0)</f>
        <v>0</v>
      </c>
      <c r="BH306" s="156">
        <f>IF(N306="sníž. přenesená",J306,0)</f>
        <v>0</v>
      </c>
      <c r="BI306" s="156">
        <f>IF(N306="nulová",J306,0)</f>
        <v>0</v>
      </c>
      <c r="BJ306" s="17" t="s">
        <v>85</v>
      </c>
      <c r="BK306" s="156">
        <f>ROUND(I306*H306,2)</f>
        <v>0</v>
      </c>
      <c r="BL306" s="17" t="s">
        <v>141</v>
      </c>
      <c r="BM306" s="155" t="s">
        <v>434</v>
      </c>
    </row>
    <row r="307" spans="1:65" s="2" customFormat="1">
      <c r="A307" s="32"/>
      <c r="B307" s="33"/>
      <c r="C307" s="32"/>
      <c r="D307" s="157" t="s">
        <v>143</v>
      </c>
      <c r="E307" s="32"/>
      <c r="F307" s="158" t="s">
        <v>435</v>
      </c>
      <c r="G307" s="32"/>
      <c r="H307" s="32"/>
      <c r="I307" s="159"/>
      <c r="J307" s="32"/>
      <c r="K307" s="32"/>
      <c r="L307" s="33"/>
      <c r="M307" s="160"/>
      <c r="N307" s="161"/>
      <c r="O307" s="58"/>
      <c r="P307" s="58"/>
      <c r="Q307" s="58"/>
      <c r="R307" s="58"/>
      <c r="S307" s="58"/>
      <c r="T307" s="59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143</v>
      </c>
      <c r="AU307" s="17" t="s">
        <v>88</v>
      </c>
    </row>
    <row r="308" spans="1:65" s="14" customFormat="1">
      <c r="B308" s="170"/>
      <c r="D308" s="157" t="s">
        <v>145</v>
      </c>
      <c r="E308" s="171" t="s">
        <v>1</v>
      </c>
      <c r="F308" s="172" t="s">
        <v>436</v>
      </c>
      <c r="H308" s="171" t="s">
        <v>1</v>
      </c>
      <c r="I308" s="173"/>
      <c r="L308" s="170"/>
      <c r="M308" s="174"/>
      <c r="N308" s="175"/>
      <c r="O308" s="175"/>
      <c r="P308" s="175"/>
      <c r="Q308" s="175"/>
      <c r="R308" s="175"/>
      <c r="S308" s="175"/>
      <c r="T308" s="176"/>
      <c r="AT308" s="171" t="s">
        <v>145</v>
      </c>
      <c r="AU308" s="171" t="s">
        <v>88</v>
      </c>
      <c r="AV308" s="14" t="s">
        <v>85</v>
      </c>
      <c r="AW308" s="14" t="s">
        <v>31</v>
      </c>
      <c r="AX308" s="14" t="s">
        <v>77</v>
      </c>
      <c r="AY308" s="171" t="s">
        <v>134</v>
      </c>
    </row>
    <row r="309" spans="1:65" s="13" customFormat="1">
      <c r="B309" s="162"/>
      <c r="D309" s="157" t="s">
        <v>145</v>
      </c>
      <c r="E309" s="163" t="s">
        <v>1</v>
      </c>
      <c r="F309" s="164" t="s">
        <v>437</v>
      </c>
      <c r="H309" s="165">
        <v>36.4</v>
      </c>
      <c r="I309" s="166"/>
      <c r="L309" s="162"/>
      <c r="M309" s="167"/>
      <c r="N309" s="168"/>
      <c r="O309" s="168"/>
      <c r="P309" s="168"/>
      <c r="Q309" s="168"/>
      <c r="R309" s="168"/>
      <c r="S309" s="168"/>
      <c r="T309" s="169"/>
      <c r="AT309" s="163" t="s">
        <v>145</v>
      </c>
      <c r="AU309" s="163" t="s">
        <v>88</v>
      </c>
      <c r="AV309" s="13" t="s">
        <v>88</v>
      </c>
      <c r="AW309" s="13" t="s">
        <v>31</v>
      </c>
      <c r="AX309" s="13" t="s">
        <v>85</v>
      </c>
      <c r="AY309" s="163" t="s">
        <v>134</v>
      </c>
    </row>
    <row r="310" spans="1:65" s="2" customFormat="1" ht="16.5" customHeight="1">
      <c r="A310" s="32"/>
      <c r="B310" s="143"/>
      <c r="C310" s="144" t="s">
        <v>438</v>
      </c>
      <c r="D310" s="144" t="s">
        <v>136</v>
      </c>
      <c r="E310" s="145" t="s">
        <v>439</v>
      </c>
      <c r="F310" s="146" t="s">
        <v>440</v>
      </c>
      <c r="G310" s="147" t="s">
        <v>177</v>
      </c>
      <c r="H310" s="148">
        <v>34.799999999999997</v>
      </c>
      <c r="I310" s="149"/>
      <c r="J310" s="150">
        <f>ROUND(I310*H310,2)</f>
        <v>0</v>
      </c>
      <c r="K310" s="146" t="s">
        <v>140</v>
      </c>
      <c r="L310" s="33"/>
      <c r="M310" s="151" t="s">
        <v>1</v>
      </c>
      <c r="N310" s="152" t="s">
        <v>42</v>
      </c>
      <c r="O310" s="58"/>
      <c r="P310" s="153">
        <f>O310*H310</f>
        <v>0</v>
      </c>
      <c r="Q310" s="153">
        <v>2.0000000000000002E-5</v>
      </c>
      <c r="R310" s="153">
        <f>Q310*H310</f>
        <v>6.96E-4</v>
      </c>
      <c r="S310" s="153">
        <v>0</v>
      </c>
      <c r="T310" s="154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5" t="s">
        <v>141</v>
      </c>
      <c r="AT310" s="155" t="s">
        <v>136</v>
      </c>
      <c r="AU310" s="155" t="s">
        <v>88</v>
      </c>
      <c r="AY310" s="17" t="s">
        <v>134</v>
      </c>
      <c r="BE310" s="156">
        <f>IF(N310="základní",J310,0)</f>
        <v>0</v>
      </c>
      <c r="BF310" s="156">
        <f>IF(N310="snížená",J310,0)</f>
        <v>0</v>
      </c>
      <c r="BG310" s="156">
        <f>IF(N310="zákl. přenesená",J310,0)</f>
        <v>0</v>
      </c>
      <c r="BH310" s="156">
        <f>IF(N310="sníž. přenesená",J310,0)</f>
        <v>0</v>
      </c>
      <c r="BI310" s="156">
        <f>IF(N310="nulová",J310,0)</f>
        <v>0</v>
      </c>
      <c r="BJ310" s="17" t="s">
        <v>85</v>
      </c>
      <c r="BK310" s="156">
        <f>ROUND(I310*H310,2)</f>
        <v>0</v>
      </c>
      <c r="BL310" s="17" t="s">
        <v>141</v>
      </c>
      <c r="BM310" s="155" t="s">
        <v>441</v>
      </c>
    </row>
    <row r="311" spans="1:65" s="2" customFormat="1">
      <c r="A311" s="32"/>
      <c r="B311" s="33"/>
      <c r="C311" s="32"/>
      <c r="D311" s="157" t="s">
        <v>143</v>
      </c>
      <c r="E311" s="32"/>
      <c r="F311" s="158" t="s">
        <v>442</v>
      </c>
      <c r="G311" s="32"/>
      <c r="H311" s="32"/>
      <c r="I311" s="159"/>
      <c r="J311" s="32"/>
      <c r="K311" s="32"/>
      <c r="L311" s="33"/>
      <c r="M311" s="160"/>
      <c r="N311" s="161"/>
      <c r="O311" s="58"/>
      <c r="P311" s="58"/>
      <c r="Q311" s="58"/>
      <c r="R311" s="58"/>
      <c r="S311" s="58"/>
      <c r="T311" s="59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7" t="s">
        <v>143</v>
      </c>
      <c r="AU311" s="17" t="s">
        <v>88</v>
      </c>
    </row>
    <row r="312" spans="1:65" s="14" customFormat="1">
      <c r="B312" s="170"/>
      <c r="D312" s="157" t="s">
        <v>145</v>
      </c>
      <c r="E312" s="171" t="s">
        <v>1</v>
      </c>
      <c r="F312" s="172" t="s">
        <v>443</v>
      </c>
      <c r="H312" s="171" t="s">
        <v>1</v>
      </c>
      <c r="I312" s="173"/>
      <c r="L312" s="170"/>
      <c r="M312" s="174"/>
      <c r="N312" s="175"/>
      <c r="O312" s="175"/>
      <c r="P312" s="175"/>
      <c r="Q312" s="175"/>
      <c r="R312" s="175"/>
      <c r="S312" s="175"/>
      <c r="T312" s="176"/>
      <c r="AT312" s="171" t="s">
        <v>145</v>
      </c>
      <c r="AU312" s="171" t="s">
        <v>88</v>
      </c>
      <c r="AV312" s="14" t="s">
        <v>85</v>
      </c>
      <c r="AW312" s="14" t="s">
        <v>31</v>
      </c>
      <c r="AX312" s="14" t="s">
        <v>77</v>
      </c>
      <c r="AY312" s="171" t="s">
        <v>134</v>
      </c>
    </row>
    <row r="313" spans="1:65" s="13" customFormat="1">
      <c r="B313" s="162"/>
      <c r="D313" s="157" t="s">
        <v>145</v>
      </c>
      <c r="E313" s="163" t="s">
        <v>1</v>
      </c>
      <c r="F313" s="164" t="s">
        <v>444</v>
      </c>
      <c r="H313" s="165">
        <v>34.799999999999997</v>
      </c>
      <c r="I313" s="166"/>
      <c r="L313" s="162"/>
      <c r="M313" s="167"/>
      <c r="N313" s="168"/>
      <c r="O313" s="168"/>
      <c r="P313" s="168"/>
      <c r="Q313" s="168"/>
      <c r="R313" s="168"/>
      <c r="S313" s="168"/>
      <c r="T313" s="169"/>
      <c r="AT313" s="163" t="s">
        <v>145</v>
      </c>
      <c r="AU313" s="163" t="s">
        <v>88</v>
      </c>
      <c r="AV313" s="13" t="s">
        <v>88</v>
      </c>
      <c r="AW313" s="13" t="s">
        <v>31</v>
      </c>
      <c r="AX313" s="13" t="s">
        <v>85</v>
      </c>
      <c r="AY313" s="163" t="s">
        <v>134</v>
      </c>
    </row>
    <row r="314" spans="1:65" s="2" customFormat="1" ht="16.5" customHeight="1">
      <c r="A314" s="32"/>
      <c r="B314" s="143"/>
      <c r="C314" s="185" t="s">
        <v>445</v>
      </c>
      <c r="D314" s="185" t="s">
        <v>326</v>
      </c>
      <c r="E314" s="186" t="s">
        <v>446</v>
      </c>
      <c r="F314" s="187" t="s">
        <v>447</v>
      </c>
      <c r="G314" s="188" t="s">
        <v>177</v>
      </c>
      <c r="H314" s="189">
        <v>35.322000000000003</v>
      </c>
      <c r="I314" s="190"/>
      <c r="J314" s="191">
        <f>ROUND(I314*H314,2)</f>
        <v>0</v>
      </c>
      <c r="K314" s="187" t="s">
        <v>140</v>
      </c>
      <c r="L314" s="192"/>
      <c r="M314" s="193" t="s">
        <v>1</v>
      </c>
      <c r="N314" s="194" t="s">
        <v>42</v>
      </c>
      <c r="O314" s="58"/>
      <c r="P314" s="153">
        <f>O314*H314</f>
        <v>0</v>
      </c>
      <c r="Q314" s="153">
        <v>4.8399999999999997E-3</v>
      </c>
      <c r="R314" s="153">
        <f>Q314*H314</f>
        <v>0.17095848</v>
      </c>
      <c r="S314" s="153">
        <v>0</v>
      </c>
      <c r="T314" s="154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5" t="s">
        <v>190</v>
      </c>
      <c r="AT314" s="155" t="s">
        <v>326</v>
      </c>
      <c r="AU314" s="155" t="s">
        <v>88</v>
      </c>
      <c r="AY314" s="17" t="s">
        <v>134</v>
      </c>
      <c r="BE314" s="156">
        <f>IF(N314="základní",J314,0)</f>
        <v>0</v>
      </c>
      <c r="BF314" s="156">
        <f>IF(N314="snížená",J314,0)</f>
        <v>0</v>
      </c>
      <c r="BG314" s="156">
        <f>IF(N314="zákl. přenesená",J314,0)</f>
        <v>0</v>
      </c>
      <c r="BH314" s="156">
        <f>IF(N314="sníž. přenesená",J314,0)</f>
        <v>0</v>
      </c>
      <c r="BI314" s="156">
        <f>IF(N314="nulová",J314,0)</f>
        <v>0</v>
      </c>
      <c r="BJ314" s="17" t="s">
        <v>85</v>
      </c>
      <c r="BK314" s="156">
        <f>ROUND(I314*H314,2)</f>
        <v>0</v>
      </c>
      <c r="BL314" s="17" t="s">
        <v>141</v>
      </c>
      <c r="BM314" s="155" t="s">
        <v>448</v>
      </c>
    </row>
    <row r="315" spans="1:65" s="2" customFormat="1">
      <c r="A315" s="32"/>
      <c r="B315" s="33"/>
      <c r="C315" s="32"/>
      <c r="D315" s="157" t="s">
        <v>143</v>
      </c>
      <c r="E315" s="32"/>
      <c r="F315" s="158" t="s">
        <v>447</v>
      </c>
      <c r="G315" s="32"/>
      <c r="H315" s="32"/>
      <c r="I315" s="159"/>
      <c r="J315" s="32"/>
      <c r="K315" s="32"/>
      <c r="L315" s="33"/>
      <c r="M315" s="160"/>
      <c r="N315" s="161"/>
      <c r="O315" s="58"/>
      <c r="P315" s="58"/>
      <c r="Q315" s="58"/>
      <c r="R315" s="58"/>
      <c r="S315" s="58"/>
      <c r="T315" s="59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7" t="s">
        <v>143</v>
      </c>
      <c r="AU315" s="17" t="s">
        <v>88</v>
      </c>
    </row>
    <row r="316" spans="1:65" s="13" customFormat="1">
      <c r="B316" s="162"/>
      <c r="D316" s="157" t="s">
        <v>145</v>
      </c>
      <c r="E316" s="163" t="s">
        <v>1</v>
      </c>
      <c r="F316" s="164" t="s">
        <v>449</v>
      </c>
      <c r="H316" s="165">
        <v>34.799999999999997</v>
      </c>
      <c r="I316" s="166"/>
      <c r="L316" s="162"/>
      <c r="M316" s="167"/>
      <c r="N316" s="168"/>
      <c r="O316" s="168"/>
      <c r="P316" s="168"/>
      <c r="Q316" s="168"/>
      <c r="R316" s="168"/>
      <c r="S316" s="168"/>
      <c r="T316" s="169"/>
      <c r="AT316" s="163" t="s">
        <v>145</v>
      </c>
      <c r="AU316" s="163" t="s">
        <v>88</v>
      </c>
      <c r="AV316" s="13" t="s">
        <v>88</v>
      </c>
      <c r="AW316" s="13" t="s">
        <v>31</v>
      </c>
      <c r="AX316" s="13" t="s">
        <v>85</v>
      </c>
      <c r="AY316" s="163" t="s">
        <v>134</v>
      </c>
    </row>
    <row r="317" spans="1:65" s="14" customFormat="1">
      <c r="B317" s="170"/>
      <c r="D317" s="157" t="s">
        <v>145</v>
      </c>
      <c r="E317" s="171" t="s">
        <v>1</v>
      </c>
      <c r="F317" s="172" t="s">
        <v>450</v>
      </c>
      <c r="H317" s="171" t="s">
        <v>1</v>
      </c>
      <c r="I317" s="173"/>
      <c r="L317" s="170"/>
      <c r="M317" s="174"/>
      <c r="N317" s="175"/>
      <c r="O317" s="175"/>
      <c r="P317" s="175"/>
      <c r="Q317" s="175"/>
      <c r="R317" s="175"/>
      <c r="S317" s="175"/>
      <c r="T317" s="176"/>
      <c r="AT317" s="171" t="s">
        <v>145</v>
      </c>
      <c r="AU317" s="171" t="s">
        <v>88</v>
      </c>
      <c r="AV317" s="14" t="s">
        <v>85</v>
      </c>
      <c r="AW317" s="14" t="s">
        <v>31</v>
      </c>
      <c r="AX317" s="14" t="s">
        <v>77</v>
      </c>
      <c r="AY317" s="171" t="s">
        <v>134</v>
      </c>
    </row>
    <row r="318" spans="1:65" s="13" customFormat="1">
      <c r="B318" s="162"/>
      <c r="D318" s="157" t="s">
        <v>145</v>
      </c>
      <c r="F318" s="164" t="s">
        <v>451</v>
      </c>
      <c r="H318" s="165">
        <v>35.322000000000003</v>
      </c>
      <c r="I318" s="166"/>
      <c r="L318" s="162"/>
      <c r="M318" s="167"/>
      <c r="N318" s="168"/>
      <c r="O318" s="168"/>
      <c r="P318" s="168"/>
      <c r="Q318" s="168"/>
      <c r="R318" s="168"/>
      <c r="S318" s="168"/>
      <c r="T318" s="169"/>
      <c r="AT318" s="163" t="s">
        <v>145</v>
      </c>
      <c r="AU318" s="163" t="s">
        <v>88</v>
      </c>
      <c r="AV318" s="13" t="s">
        <v>88</v>
      </c>
      <c r="AW318" s="13" t="s">
        <v>3</v>
      </c>
      <c r="AX318" s="13" t="s">
        <v>85</v>
      </c>
      <c r="AY318" s="163" t="s">
        <v>134</v>
      </c>
    </row>
    <row r="319" spans="1:65" s="2" customFormat="1" ht="16.5" customHeight="1">
      <c r="A319" s="32"/>
      <c r="B319" s="143"/>
      <c r="C319" s="144" t="s">
        <v>452</v>
      </c>
      <c r="D319" s="144" t="s">
        <v>136</v>
      </c>
      <c r="E319" s="145" t="s">
        <v>453</v>
      </c>
      <c r="F319" s="146" t="s">
        <v>454</v>
      </c>
      <c r="G319" s="147" t="s">
        <v>177</v>
      </c>
      <c r="H319" s="148">
        <v>136.30000000000001</v>
      </c>
      <c r="I319" s="149"/>
      <c r="J319" s="150">
        <f>ROUND(I319*H319,2)</f>
        <v>0</v>
      </c>
      <c r="K319" s="146" t="s">
        <v>140</v>
      </c>
      <c r="L319" s="33"/>
      <c r="M319" s="151" t="s">
        <v>1</v>
      </c>
      <c r="N319" s="152" t="s">
        <v>42</v>
      </c>
      <c r="O319" s="58"/>
      <c r="P319" s="153">
        <f>O319*H319</f>
        <v>0</v>
      </c>
      <c r="Q319" s="153">
        <v>3.0000000000000001E-5</v>
      </c>
      <c r="R319" s="153">
        <f>Q319*H319</f>
        <v>4.0890000000000006E-3</v>
      </c>
      <c r="S319" s="153">
        <v>0</v>
      </c>
      <c r="T319" s="154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5" t="s">
        <v>141</v>
      </c>
      <c r="AT319" s="155" t="s">
        <v>136</v>
      </c>
      <c r="AU319" s="155" t="s">
        <v>88</v>
      </c>
      <c r="AY319" s="17" t="s">
        <v>134</v>
      </c>
      <c r="BE319" s="156">
        <f>IF(N319="základní",J319,0)</f>
        <v>0</v>
      </c>
      <c r="BF319" s="156">
        <f>IF(N319="snížená",J319,0)</f>
        <v>0</v>
      </c>
      <c r="BG319" s="156">
        <f>IF(N319="zákl. přenesená",J319,0)</f>
        <v>0</v>
      </c>
      <c r="BH319" s="156">
        <f>IF(N319="sníž. přenesená",J319,0)</f>
        <v>0</v>
      </c>
      <c r="BI319" s="156">
        <f>IF(N319="nulová",J319,0)</f>
        <v>0</v>
      </c>
      <c r="BJ319" s="17" t="s">
        <v>85</v>
      </c>
      <c r="BK319" s="156">
        <f>ROUND(I319*H319,2)</f>
        <v>0</v>
      </c>
      <c r="BL319" s="17" t="s">
        <v>141</v>
      </c>
      <c r="BM319" s="155" t="s">
        <v>455</v>
      </c>
    </row>
    <row r="320" spans="1:65" s="2" customFormat="1">
      <c r="A320" s="32"/>
      <c r="B320" s="33"/>
      <c r="C320" s="32"/>
      <c r="D320" s="157" t="s">
        <v>143</v>
      </c>
      <c r="E320" s="32"/>
      <c r="F320" s="158" t="s">
        <v>456</v>
      </c>
      <c r="G320" s="32"/>
      <c r="H320" s="32"/>
      <c r="I320" s="159"/>
      <c r="J320" s="32"/>
      <c r="K320" s="32"/>
      <c r="L320" s="33"/>
      <c r="M320" s="160"/>
      <c r="N320" s="161"/>
      <c r="O320" s="58"/>
      <c r="P320" s="58"/>
      <c r="Q320" s="58"/>
      <c r="R320" s="58"/>
      <c r="S320" s="58"/>
      <c r="T320" s="59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7" t="s">
        <v>143</v>
      </c>
      <c r="AU320" s="17" t="s">
        <v>88</v>
      </c>
    </row>
    <row r="321" spans="1:65" s="14" customFormat="1">
      <c r="B321" s="170"/>
      <c r="D321" s="157" t="s">
        <v>145</v>
      </c>
      <c r="E321" s="171" t="s">
        <v>1</v>
      </c>
      <c r="F321" s="172" t="s">
        <v>457</v>
      </c>
      <c r="H321" s="171" t="s">
        <v>1</v>
      </c>
      <c r="I321" s="173"/>
      <c r="L321" s="170"/>
      <c r="M321" s="174"/>
      <c r="N321" s="175"/>
      <c r="O321" s="175"/>
      <c r="P321" s="175"/>
      <c r="Q321" s="175"/>
      <c r="R321" s="175"/>
      <c r="S321" s="175"/>
      <c r="T321" s="176"/>
      <c r="AT321" s="171" t="s">
        <v>145</v>
      </c>
      <c r="AU321" s="171" t="s">
        <v>88</v>
      </c>
      <c r="AV321" s="14" t="s">
        <v>85</v>
      </c>
      <c r="AW321" s="14" t="s">
        <v>31</v>
      </c>
      <c r="AX321" s="14" t="s">
        <v>77</v>
      </c>
      <c r="AY321" s="171" t="s">
        <v>134</v>
      </c>
    </row>
    <row r="322" spans="1:65" s="13" customFormat="1">
      <c r="B322" s="162"/>
      <c r="D322" s="157" t="s">
        <v>145</v>
      </c>
      <c r="E322" s="163" t="s">
        <v>1</v>
      </c>
      <c r="F322" s="164" t="s">
        <v>458</v>
      </c>
      <c r="H322" s="165">
        <v>136.30000000000001</v>
      </c>
      <c r="I322" s="166"/>
      <c r="L322" s="162"/>
      <c r="M322" s="167"/>
      <c r="N322" s="168"/>
      <c r="O322" s="168"/>
      <c r="P322" s="168"/>
      <c r="Q322" s="168"/>
      <c r="R322" s="168"/>
      <c r="S322" s="168"/>
      <c r="T322" s="169"/>
      <c r="AT322" s="163" t="s">
        <v>145</v>
      </c>
      <c r="AU322" s="163" t="s">
        <v>88</v>
      </c>
      <c r="AV322" s="13" t="s">
        <v>88</v>
      </c>
      <c r="AW322" s="13" t="s">
        <v>31</v>
      </c>
      <c r="AX322" s="13" t="s">
        <v>85</v>
      </c>
      <c r="AY322" s="163" t="s">
        <v>134</v>
      </c>
    </row>
    <row r="323" spans="1:65" s="2" customFormat="1" ht="16.5" customHeight="1">
      <c r="A323" s="32"/>
      <c r="B323" s="143"/>
      <c r="C323" s="185" t="s">
        <v>459</v>
      </c>
      <c r="D323" s="185" t="s">
        <v>326</v>
      </c>
      <c r="E323" s="186" t="s">
        <v>460</v>
      </c>
      <c r="F323" s="187" t="s">
        <v>461</v>
      </c>
      <c r="G323" s="188" t="s">
        <v>177</v>
      </c>
      <c r="H323" s="189">
        <v>138.345</v>
      </c>
      <c r="I323" s="190"/>
      <c r="J323" s="191">
        <f>ROUND(I323*H323,2)</f>
        <v>0</v>
      </c>
      <c r="K323" s="187" t="s">
        <v>140</v>
      </c>
      <c r="L323" s="192"/>
      <c r="M323" s="193" t="s">
        <v>1</v>
      </c>
      <c r="N323" s="194" t="s">
        <v>42</v>
      </c>
      <c r="O323" s="58"/>
      <c r="P323" s="153">
        <f>O323*H323</f>
        <v>0</v>
      </c>
      <c r="Q323" s="153">
        <v>8.1899999999999994E-3</v>
      </c>
      <c r="R323" s="153">
        <f>Q323*H323</f>
        <v>1.1330455499999998</v>
      </c>
      <c r="S323" s="153">
        <v>0</v>
      </c>
      <c r="T323" s="154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5" t="s">
        <v>190</v>
      </c>
      <c r="AT323" s="155" t="s">
        <v>326</v>
      </c>
      <c r="AU323" s="155" t="s">
        <v>88</v>
      </c>
      <c r="AY323" s="17" t="s">
        <v>134</v>
      </c>
      <c r="BE323" s="156">
        <f>IF(N323="základní",J323,0)</f>
        <v>0</v>
      </c>
      <c r="BF323" s="156">
        <f>IF(N323="snížená",J323,0)</f>
        <v>0</v>
      </c>
      <c r="BG323" s="156">
        <f>IF(N323="zákl. přenesená",J323,0)</f>
        <v>0</v>
      </c>
      <c r="BH323" s="156">
        <f>IF(N323="sníž. přenesená",J323,0)</f>
        <v>0</v>
      </c>
      <c r="BI323" s="156">
        <f>IF(N323="nulová",J323,0)</f>
        <v>0</v>
      </c>
      <c r="BJ323" s="17" t="s">
        <v>85</v>
      </c>
      <c r="BK323" s="156">
        <f>ROUND(I323*H323,2)</f>
        <v>0</v>
      </c>
      <c r="BL323" s="17" t="s">
        <v>141</v>
      </c>
      <c r="BM323" s="155" t="s">
        <v>462</v>
      </c>
    </row>
    <row r="324" spans="1:65" s="2" customFormat="1">
      <c r="A324" s="32"/>
      <c r="B324" s="33"/>
      <c r="C324" s="32"/>
      <c r="D324" s="157" t="s">
        <v>143</v>
      </c>
      <c r="E324" s="32"/>
      <c r="F324" s="158" t="s">
        <v>461</v>
      </c>
      <c r="G324" s="32"/>
      <c r="H324" s="32"/>
      <c r="I324" s="159"/>
      <c r="J324" s="32"/>
      <c r="K324" s="32"/>
      <c r="L324" s="33"/>
      <c r="M324" s="160"/>
      <c r="N324" s="161"/>
      <c r="O324" s="58"/>
      <c r="P324" s="58"/>
      <c r="Q324" s="58"/>
      <c r="R324" s="58"/>
      <c r="S324" s="58"/>
      <c r="T324" s="59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7" t="s">
        <v>143</v>
      </c>
      <c r="AU324" s="17" t="s">
        <v>88</v>
      </c>
    </row>
    <row r="325" spans="1:65" s="13" customFormat="1">
      <c r="B325" s="162"/>
      <c r="D325" s="157" t="s">
        <v>145</v>
      </c>
      <c r="E325" s="163" t="s">
        <v>1</v>
      </c>
      <c r="F325" s="164" t="s">
        <v>463</v>
      </c>
      <c r="H325" s="165">
        <v>136.30000000000001</v>
      </c>
      <c r="I325" s="166"/>
      <c r="L325" s="162"/>
      <c r="M325" s="167"/>
      <c r="N325" s="168"/>
      <c r="O325" s="168"/>
      <c r="P325" s="168"/>
      <c r="Q325" s="168"/>
      <c r="R325" s="168"/>
      <c r="S325" s="168"/>
      <c r="T325" s="169"/>
      <c r="AT325" s="163" t="s">
        <v>145</v>
      </c>
      <c r="AU325" s="163" t="s">
        <v>88</v>
      </c>
      <c r="AV325" s="13" t="s">
        <v>88</v>
      </c>
      <c r="AW325" s="13" t="s">
        <v>31</v>
      </c>
      <c r="AX325" s="13" t="s">
        <v>85</v>
      </c>
      <c r="AY325" s="163" t="s">
        <v>134</v>
      </c>
    </row>
    <row r="326" spans="1:65" s="14" customFormat="1">
      <c r="B326" s="170"/>
      <c r="D326" s="157" t="s">
        <v>145</v>
      </c>
      <c r="E326" s="171" t="s">
        <v>1</v>
      </c>
      <c r="F326" s="172" t="s">
        <v>450</v>
      </c>
      <c r="H326" s="171" t="s">
        <v>1</v>
      </c>
      <c r="I326" s="173"/>
      <c r="L326" s="170"/>
      <c r="M326" s="174"/>
      <c r="N326" s="175"/>
      <c r="O326" s="175"/>
      <c r="P326" s="175"/>
      <c r="Q326" s="175"/>
      <c r="R326" s="175"/>
      <c r="S326" s="175"/>
      <c r="T326" s="176"/>
      <c r="AT326" s="171" t="s">
        <v>145</v>
      </c>
      <c r="AU326" s="171" t="s">
        <v>88</v>
      </c>
      <c r="AV326" s="14" t="s">
        <v>85</v>
      </c>
      <c r="AW326" s="14" t="s">
        <v>31</v>
      </c>
      <c r="AX326" s="14" t="s">
        <v>77</v>
      </c>
      <c r="AY326" s="171" t="s">
        <v>134</v>
      </c>
    </row>
    <row r="327" spans="1:65" s="13" customFormat="1">
      <c r="B327" s="162"/>
      <c r="D327" s="157" t="s">
        <v>145</v>
      </c>
      <c r="F327" s="164" t="s">
        <v>464</v>
      </c>
      <c r="H327" s="165">
        <v>138.345</v>
      </c>
      <c r="I327" s="166"/>
      <c r="L327" s="162"/>
      <c r="M327" s="167"/>
      <c r="N327" s="168"/>
      <c r="O327" s="168"/>
      <c r="P327" s="168"/>
      <c r="Q327" s="168"/>
      <c r="R327" s="168"/>
      <c r="S327" s="168"/>
      <c r="T327" s="169"/>
      <c r="AT327" s="163" t="s">
        <v>145</v>
      </c>
      <c r="AU327" s="163" t="s">
        <v>88</v>
      </c>
      <c r="AV327" s="13" t="s">
        <v>88</v>
      </c>
      <c r="AW327" s="13" t="s">
        <v>3</v>
      </c>
      <c r="AX327" s="13" t="s">
        <v>85</v>
      </c>
      <c r="AY327" s="163" t="s">
        <v>134</v>
      </c>
    </row>
    <row r="328" spans="1:65" s="2" customFormat="1" ht="16.5" customHeight="1">
      <c r="A328" s="32"/>
      <c r="B328" s="143"/>
      <c r="C328" s="144" t="s">
        <v>465</v>
      </c>
      <c r="D328" s="144" t="s">
        <v>136</v>
      </c>
      <c r="E328" s="145" t="s">
        <v>466</v>
      </c>
      <c r="F328" s="146" t="s">
        <v>467</v>
      </c>
      <c r="G328" s="147" t="s">
        <v>139</v>
      </c>
      <c r="H328" s="148">
        <v>5</v>
      </c>
      <c r="I328" s="149"/>
      <c r="J328" s="150">
        <f>ROUND(I328*H328,2)</f>
        <v>0</v>
      </c>
      <c r="K328" s="146" t="s">
        <v>140</v>
      </c>
      <c r="L328" s="33"/>
      <c r="M328" s="151" t="s">
        <v>1</v>
      </c>
      <c r="N328" s="152" t="s">
        <v>42</v>
      </c>
      <c r="O328" s="58"/>
      <c r="P328" s="153">
        <f>O328*H328</f>
        <v>0</v>
      </c>
      <c r="Q328" s="153">
        <v>1E-4</v>
      </c>
      <c r="R328" s="153">
        <f>Q328*H328</f>
        <v>5.0000000000000001E-4</v>
      </c>
      <c r="S328" s="153">
        <v>0</v>
      </c>
      <c r="T328" s="154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5" t="s">
        <v>141</v>
      </c>
      <c r="AT328" s="155" t="s">
        <v>136</v>
      </c>
      <c r="AU328" s="155" t="s">
        <v>88</v>
      </c>
      <c r="AY328" s="17" t="s">
        <v>134</v>
      </c>
      <c r="BE328" s="156">
        <f>IF(N328="základní",J328,0)</f>
        <v>0</v>
      </c>
      <c r="BF328" s="156">
        <f>IF(N328="snížená",J328,0)</f>
        <v>0</v>
      </c>
      <c r="BG328" s="156">
        <f>IF(N328="zákl. přenesená",J328,0)</f>
        <v>0</v>
      </c>
      <c r="BH328" s="156">
        <f>IF(N328="sníž. přenesená",J328,0)</f>
        <v>0</v>
      </c>
      <c r="BI328" s="156">
        <f>IF(N328="nulová",J328,0)</f>
        <v>0</v>
      </c>
      <c r="BJ328" s="17" t="s">
        <v>85</v>
      </c>
      <c r="BK328" s="156">
        <f>ROUND(I328*H328,2)</f>
        <v>0</v>
      </c>
      <c r="BL328" s="17" t="s">
        <v>141</v>
      </c>
      <c r="BM328" s="155" t="s">
        <v>468</v>
      </c>
    </row>
    <row r="329" spans="1:65" s="2" customFormat="1">
      <c r="A329" s="32"/>
      <c r="B329" s="33"/>
      <c r="C329" s="32"/>
      <c r="D329" s="157" t="s">
        <v>143</v>
      </c>
      <c r="E329" s="32"/>
      <c r="F329" s="158" t="s">
        <v>469</v>
      </c>
      <c r="G329" s="32"/>
      <c r="H329" s="32"/>
      <c r="I329" s="159"/>
      <c r="J329" s="32"/>
      <c r="K329" s="32"/>
      <c r="L329" s="33"/>
      <c r="M329" s="160"/>
      <c r="N329" s="161"/>
      <c r="O329" s="58"/>
      <c r="P329" s="58"/>
      <c r="Q329" s="58"/>
      <c r="R329" s="58"/>
      <c r="S329" s="58"/>
      <c r="T329" s="59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7" t="s">
        <v>143</v>
      </c>
      <c r="AU329" s="17" t="s">
        <v>88</v>
      </c>
    </row>
    <row r="330" spans="1:65" s="13" customFormat="1">
      <c r="B330" s="162"/>
      <c r="D330" s="157" t="s">
        <v>145</v>
      </c>
      <c r="E330" s="163" t="s">
        <v>1</v>
      </c>
      <c r="F330" s="164" t="s">
        <v>470</v>
      </c>
      <c r="H330" s="165">
        <v>5</v>
      </c>
      <c r="I330" s="166"/>
      <c r="L330" s="162"/>
      <c r="M330" s="167"/>
      <c r="N330" s="168"/>
      <c r="O330" s="168"/>
      <c r="P330" s="168"/>
      <c r="Q330" s="168"/>
      <c r="R330" s="168"/>
      <c r="S330" s="168"/>
      <c r="T330" s="169"/>
      <c r="AT330" s="163" t="s">
        <v>145</v>
      </c>
      <c r="AU330" s="163" t="s">
        <v>88</v>
      </c>
      <c r="AV330" s="13" t="s">
        <v>88</v>
      </c>
      <c r="AW330" s="13" t="s">
        <v>31</v>
      </c>
      <c r="AX330" s="13" t="s">
        <v>85</v>
      </c>
      <c r="AY330" s="163" t="s">
        <v>134</v>
      </c>
    </row>
    <row r="331" spans="1:65" s="2" customFormat="1" ht="16.5" customHeight="1">
      <c r="A331" s="32"/>
      <c r="B331" s="143"/>
      <c r="C331" s="185" t="s">
        <v>471</v>
      </c>
      <c r="D331" s="185" t="s">
        <v>326</v>
      </c>
      <c r="E331" s="186" t="s">
        <v>472</v>
      </c>
      <c r="F331" s="187" t="s">
        <v>473</v>
      </c>
      <c r="G331" s="188" t="s">
        <v>139</v>
      </c>
      <c r="H331" s="189">
        <v>5</v>
      </c>
      <c r="I331" s="190"/>
      <c r="J331" s="191">
        <f>ROUND(I331*H331,2)</f>
        <v>0</v>
      </c>
      <c r="K331" s="187" t="s">
        <v>140</v>
      </c>
      <c r="L331" s="192"/>
      <c r="M331" s="193" t="s">
        <v>1</v>
      </c>
      <c r="N331" s="194" t="s">
        <v>42</v>
      </c>
      <c r="O331" s="58"/>
      <c r="P331" s="153">
        <f>O331*H331</f>
        <v>0</v>
      </c>
      <c r="Q331" s="153">
        <v>1.09E-2</v>
      </c>
      <c r="R331" s="153">
        <f>Q331*H331</f>
        <v>5.45E-2</v>
      </c>
      <c r="S331" s="153">
        <v>0</v>
      </c>
      <c r="T331" s="154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55" t="s">
        <v>190</v>
      </c>
      <c r="AT331" s="155" t="s">
        <v>326</v>
      </c>
      <c r="AU331" s="155" t="s">
        <v>88</v>
      </c>
      <c r="AY331" s="17" t="s">
        <v>134</v>
      </c>
      <c r="BE331" s="156">
        <f>IF(N331="základní",J331,0)</f>
        <v>0</v>
      </c>
      <c r="BF331" s="156">
        <f>IF(N331="snížená",J331,0)</f>
        <v>0</v>
      </c>
      <c r="BG331" s="156">
        <f>IF(N331="zákl. přenesená",J331,0)</f>
        <v>0</v>
      </c>
      <c r="BH331" s="156">
        <f>IF(N331="sníž. přenesená",J331,0)</f>
        <v>0</v>
      </c>
      <c r="BI331" s="156">
        <f>IF(N331="nulová",J331,0)</f>
        <v>0</v>
      </c>
      <c r="BJ331" s="17" t="s">
        <v>85</v>
      </c>
      <c r="BK331" s="156">
        <f>ROUND(I331*H331,2)</f>
        <v>0</v>
      </c>
      <c r="BL331" s="17" t="s">
        <v>141</v>
      </c>
      <c r="BM331" s="155" t="s">
        <v>474</v>
      </c>
    </row>
    <row r="332" spans="1:65" s="2" customFormat="1">
      <c r="A332" s="32"/>
      <c r="B332" s="33"/>
      <c r="C332" s="32"/>
      <c r="D332" s="157" t="s">
        <v>143</v>
      </c>
      <c r="E332" s="32"/>
      <c r="F332" s="158" t="s">
        <v>473</v>
      </c>
      <c r="G332" s="32"/>
      <c r="H332" s="32"/>
      <c r="I332" s="159"/>
      <c r="J332" s="32"/>
      <c r="K332" s="32"/>
      <c r="L332" s="33"/>
      <c r="M332" s="160"/>
      <c r="N332" s="161"/>
      <c r="O332" s="58"/>
      <c r="P332" s="58"/>
      <c r="Q332" s="58"/>
      <c r="R332" s="58"/>
      <c r="S332" s="58"/>
      <c r="T332" s="59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7" t="s">
        <v>143</v>
      </c>
      <c r="AU332" s="17" t="s">
        <v>88</v>
      </c>
    </row>
    <row r="333" spans="1:65" s="13" customFormat="1">
      <c r="B333" s="162"/>
      <c r="D333" s="157" t="s">
        <v>145</v>
      </c>
      <c r="E333" s="163" t="s">
        <v>1</v>
      </c>
      <c r="F333" s="164" t="s">
        <v>475</v>
      </c>
      <c r="H333" s="165">
        <v>5</v>
      </c>
      <c r="I333" s="166"/>
      <c r="L333" s="162"/>
      <c r="M333" s="167"/>
      <c r="N333" s="168"/>
      <c r="O333" s="168"/>
      <c r="P333" s="168"/>
      <c r="Q333" s="168"/>
      <c r="R333" s="168"/>
      <c r="S333" s="168"/>
      <c r="T333" s="169"/>
      <c r="AT333" s="163" t="s">
        <v>145</v>
      </c>
      <c r="AU333" s="163" t="s">
        <v>88</v>
      </c>
      <c r="AV333" s="13" t="s">
        <v>88</v>
      </c>
      <c r="AW333" s="13" t="s">
        <v>31</v>
      </c>
      <c r="AX333" s="13" t="s">
        <v>85</v>
      </c>
      <c r="AY333" s="163" t="s">
        <v>134</v>
      </c>
    </row>
    <row r="334" spans="1:65" s="2" customFormat="1" ht="16.5" customHeight="1">
      <c r="A334" s="32"/>
      <c r="B334" s="143"/>
      <c r="C334" s="185" t="s">
        <v>476</v>
      </c>
      <c r="D334" s="185" t="s">
        <v>326</v>
      </c>
      <c r="E334" s="186" t="s">
        <v>477</v>
      </c>
      <c r="F334" s="187" t="s">
        <v>478</v>
      </c>
      <c r="G334" s="188" t="s">
        <v>139</v>
      </c>
      <c r="H334" s="189">
        <v>5</v>
      </c>
      <c r="I334" s="190"/>
      <c r="J334" s="191">
        <f>ROUND(I334*H334,2)</f>
        <v>0</v>
      </c>
      <c r="K334" s="187" t="s">
        <v>140</v>
      </c>
      <c r="L334" s="192"/>
      <c r="M334" s="193" t="s">
        <v>1</v>
      </c>
      <c r="N334" s="194" t="s">
        <v>42</v>
      </c>
      <c r="O334" s="58"/>
      <c r="P334" s="153">
        <f>O334*H334</f>
        <v>0</v>
      </c>
      <c r="Q334" s="153">
        <v>4.0000000000000002E-4</v>
      </c>
      <c r="R334" s="153">
        <f>Q334*H334</f>
        <v>2E-3</v>
      </c>
      <c r="S334" s="153">
        <v>0</v>
      </c>
      <c r="T334" s="154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55" t="s">
        <v>190</v>
      </c>
      <c r="AT334" s="155" t="s">
        <v>326</v>
      </c>
      <c r="AU334" s="155" t="s">
        <v>88</v>
      </c>
      <c r="AY334" s="17" t="s">
        <v>134</v>
      </c>
      <c r="BE334" s="156">
        <f>IF(N334="základní",J334,0)</f>
        <v>0</v>
      </c>
      <c r="BF334" s="156">
        <f>IF(N334="snížená",J334,0)</f>
        <v>0</v>
      </c>
      <c r="BG334" s="156">
        <f>IF(N334="zákl. přenesená",J334,0)</f>
        <v>0</v>
      </c>
      <c r="BH334" s="156">
        <f>IF(N334="sníž. přenesená",J334,0)</f>
        <v>0</v>
      </c>
      <c r="BI334" s="156">
        <f>IF(N334="nulová",J334,0)</f>
        <v>0</v>
      </c>
      <c r="BJ334" s="17" t="s">
        <v>85</v>
      </c>
      <c r="BK334" s="156">
        <f>ROUND(I334*H334,2)</f>
        <v>0</v>
      </c>
      <c r="BL334" s="17" t="s">
        <v>141</v>
      </c>
      <c r="BM334" s="155" t="s">
        <v>479</v>
      </c>
    </row>
    <row r="335" spans="1:65" s="2" customFormat="1">
      <c r="A335" s="32"/>
      <c r="B335" s="33"/>
      <c r="C335" s="32"/>
      <c r="D335" s="157" t="s">
        <v>143</v>
      </c>
      <c r="E335" s="32"/>
      <c r="F335" s="158" t="s">
        <v>478</v>
      </c>
      <c r="G335" s="32"/>
      <c r="H335" s="32"/>
      <c r="I335" s="159"/>
      <c r="J335" s="32"/>
      <c r="K335" s="32"/>
      <c r="L335" s="33"/>
      <c r="M335" s="160"/>
      <c r="N335" s="161"/>
      <c r="O335" s="58"/>
      <c r="P335" s="58"/>
      <c r="Q335" s="58"/>
      <c r="R335" s="58"/>
      <c r="S335" s="58"/>
      <c r="T335" s="59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7" t="s">
        <v>143</v>
      </c>
      <c r="AU335" s="17" t="s">
        <v>88</v>
      </c>
    </row>
    <row r="336" spans="1:65" s="13" customFormat="1">
      <c r="B336" s="162"/>
      <c r="D336" s="157" t="s">
        <v>145</v>
      </c>
      <c r="E336" s="163" t="s">
        <v>1</v>
      </c>
      <c r="F336" s="164" t="s">
        <v>480</v>
      </c>
      <c r="H336" s="165">
        <v>5</v>
      </c>
      <c r="I336" s="166"/>
      <c r="L336" s="162"/>
      <c r="M336" s="167"/>
      <c r="N336" s="168"/>
      <c r="O336" s="168"/>
      <c r="P336" s="168"/>
      <c r="Q336" s="168"/>
      <c r="R336" s="168"/>
      <c r="S336" s="168"/>
      <c r="T336" s="169"/>
      <c r="AT336" s="163" t="s">
        <v>145</v>
      </c>
      <c r="AU336" s="163" t="s">
        <v>88</v>
      </c>
      <c r="AV336" s="13" t="s">
        <v>88</v>
      </c>
      <c r="AW336" s="13" t="s">
        <v>31</v>
      </c>
      <c r="AX336" s="13" t="s">
        <v>85</v>
      </c>
      <c r="AY336" s="163" t="s">
        <v>134</v>
      </c>
    </row>
    <row r="337" spans="1:65" s="2" customFormat="1" ht="16.5" customHeight="1">
      <c r="A337" s="32"/>
      <c r="B337" s="143"/>
      <c r="C337" s="144" t="s">
        <v>481</v>
      </c>
      <c r="D337" s="144" t="s">
        <v>136</v>
      </c>
      <c r="E337" s="145" t="s">
        <v>482</v>
      </c>
      <c r="F337" s="146" t="s">
        <v>483</v>
      </c>
      <c r="G337" s="147" t="s">
        <v>208</v>
      </c>
      <c r="H337" s="148">
        <v>24</v>
      </c>
      <c r="I337" s="149"/>
      <c r="J337" s="150">
        <f>ROUND(I337*H337,2)</f>
        <v>0</v>
      </c>
      <c r="K337" s="146" t="s">
        <v>140</v>
      </c>
      <c r="L337" s="33"/>
      <c r="M337" s="151" t="s">
        <v>1</v>
      </c>
      <c r="N337" s="152" t="s">
        <v>42</v>
      </c>
      <c r="O337" s="58"/>
      <c r="P337" s="153">
        <f>O337*H337</f>
        <v>0</v>
      </c>
      <c r="Q337" s="153">
        <v>0</v>
      </c>
      <c r="R337" s="153">
        <f>Q337*H337</f>
        <v>0</v>
      </c>
      <c r="S337" s="153">
        <v>0.6</v>
      </c>
      <c r="T337" s="154">
        <f>S337*H337</f>
        <v>14.399999999999999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5" t="s">
        <v>141</v>
      </c>
      <c r="AT337" s="155" t="s">
        <v>136</v>
      </c>
      <c r="AU337" s="155" t="s">
        <v>88</v>
      </c>
      <c r="AY337" s="17" t="s">
        <v>134</v>
      </c>
      <c r="BE337" s="156">
        <f>IF(N337="základní",J337,0)</f>
        <v>0</v>
      </c>
      <c r="BF337" s="156">
        <f>IF(N337="snížená",J337,0)</f>
        <v>0</v>
      </c>
      <c r="BG337" s="156">
        <f>IF(N337="zákl. přenesená",J337,0)</f>
        <v>0</v>
      </c>
      <c r="BH337" s="156">
        <f>IF(N337="sníž. přenesená",J337,0)</f>
        <v>0</v>
      </c>
      <c r="BI337" s="156">
        <f>IF(N337="nulová",J337,0)</f>
        <v>0</v>
      </c>
      <c r="BJ337" s="17" t="s">
        <v>85</v>
      </c>
      <c r="BK337" s="156">
        <f>ROUND(I337*H337,2)</f>
        <v>0</v>
      </c>
      <c r="BL337" s="17" t="s">
        <v>141</v>
      </c>
      <c r="BM337" s="155" t="s">
        <v>484</v>
      </c>
    </row>
    <row r="338" spans="1:65" s="2" customFormat="1">
      <c r="A338" s="32"/>
      <c r="B338" s="33"/>
      <c r="C338" s="32"/>
      <c r="D338" s="157" t="s">
        <v>143</v>
      </c>
      <c r="E338" s="32"/>
      <c r="F338" s="158" t="s">
        <v>485</v>
      </c>
      <c r="G338" s="32"/>
      <c r="H338" s="32"/>
      <c r="I338" s="159"/>
      <c r="J338" s="32"/>
      <c r="K338" s="32"/>
      <c r="L338" s="33"/>
      <c r="M338" s="160"/>
      <c r="N338" s="161"/>
      <c r="O338" s="58"/>
      <c r="P338" s="58"/>
      <c r="Q338" s="58"/>
      <c r="R338" s="58"/>
      <c r="S338" s="58"/>
      <c r="T338" s="59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7" t="s">
        <v>143</v>
      </c>
      <c r="AU338" s="17" t="s">
        <v>88</v>
      </c>
    </row>
    <row r="339" spans="1:65" s="14" customFormat="1">
      <c r="B339" s="170"/>
      <c r="D339" s="157" t="s">
        <v>145</v>
      </c>
      <c r="E339" s="171" t="s">
        <v>1</v>
      </c>
      <c r="F339" s="172" t="s">
        <v>486</v>
      </c>
      <c r="H339" s="171" t="s">
        <v>1</v>
      </c>
      <c r="I339" s="173"/>
      <c r="L339" s="170"/>
      <c r="M339" s="174"/>
      <c r="N339" s="175"/>
      <c r="O339" s="175"/>
      <c r="P339" s="175"/>
      <c r="Q339" s="175"/>
      <c r="R339" s="175"/>
      <c r="S339" s="175"/>
      <c r="T339" s="176"/>
      <c r="AT339" s="171" t="s">
        <v>145</v>
      </c>
      <c r="AU339" s="171" t="s">
        <v>88</v>
      </c>
      <c r="AV339" s="14" t="s">
        <v>85</v>
      </c>
      <c r="AW339" s="14" t="s">
        <v>31</v>
      </c>
      <c r="AX339" s="14" t="s">
        <v>77</v>
      </c>
      <c r="AY339" s="171" t="s">
        <v>134</v>
      </c>
    </row>
    <row r="340" spans="1:65" s="13" customFormat="1">
      <c r="B340" s="162"/>
      <c r="D340" s="157" t="s">
        <v>145</v>
      </c>
      <c r="E340" s="163" t="s">
        <v>1</v>
      </c>
      <c r="F340" s="164" t="s">
        <v>487</v>
      </c>
      <c r="H340" s="165">
        <v>24</v>
      </c>
      <c r="I340" s="166"/>
      <c r="L340" s="162"/>
      <c r="M340" s="167"/>
      <c r="N340" s="168"/>
      <c r="O340" s="168"/>
      <c r="P340" s="168"/>
      <c r="Q340" s="168"/>
      <c r="R340" s="168"/>
      <c r="S340" s="168"/>
      <c r="T340" s="169"/>
      <c r="AT340" s="163" t="s">
        <v>145</v>
      </c>
      <c r="AU340" s="163" t="s">
        <v>88</v>
      </c>
      <c r="AV340" s="13" t="s">
        <v>88</v>
      </c>
      <c r="AW340" s="13" t="s">
        <v>31</v>
      </c>
      <c r="AX340" s="13" t="s">
        <v>85</v>
      </c>
      <c r="AY340" s="163" t="s">
        <v>134</v>
      </c>
    </row>
    <row r="341" spans="1:65" s="2" customFormat="1" ht="16.5" customHeight="1">
      <c r="A341" s="32"/>
      <c r="B341" s="143"/>
      <c r="C341" s="144" t="s">
        <v>488</v>
      </c>
      <c r="D341" s="144" t="s">
        <v>136</v>
      </c>
      <c r="E341" s="145" t="s">
        <v>489</v>
      </c>
      <c r="F341" s="146" t="s">
        <v>490</v>
      </c>
      <c r="G341" s="147" t="s">
        <v>491</v>
      </c>
      <c r="H341" s="148">
        <v>6</v>
      </c>
      <c r="I341" s="149"/>
      <c r="J341" s="150">
        <f>ROUND(I341*H341,2)</f>
        <v>0</v>
      </c>
      <c r="K341" s="146" t="s">
        <v>140</v>
      </c>
      <c r="L341" s="33"/>
      <c r="M341" s="151" t="s">
        <v>1</v>
      </c>
      <c r="N341" s="152" t="s">
        <v>42</v>
      </c>
      <c r="O341" s="58"/>
      <c r="P341" s="153">
        <f>O341*H341</f>
        <v>0</v>
      </c>
      <c r="Q341" s="153">
        <v>3.1E-4</v>
      </c>
      <c r="R341" s="153">
        <f>Q341*H341</f>
        <v>1.8600000000000001E-3</v>
      </c>
      <c r="S341" s="153">
        <v>0</v>
      </c>
      <c r="T341" s="154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5" t="s">
        <v>141</v>
      </c>
      <c r="AT341" s="155" t="s">
        <v>136</v>
      </c>
      <c r="AU341" s="155" t="s">
        <v>88</v>
      </c>
      <c r="AY341" s="17" t="s">
        <v>134</v>
      </c>
      <c r="BE341" s="156">
        <f>IF(N341="základní",J341,0)</f>
        <v>0</v>
      </c>
      <c r="BF341" s="156">
        <f>IF(N341="snížená",J341,0)</f>
        <v>0</v>
      </c>
      <c r="BG341" s="156">
        <f>IF(N341="zákl. přenesená",J341,0)</f>
        <v>0</v>
      </c>
      <c r="BH341" s="156">
        <f>IF(N341="sníž. přenesená",J341,0)</f>
        <v>0</v>
      </c>
      <c r="BI341" s="156">
        <f>IF(N341="nulová",J341,0)</f>
        <v>0</v>
      </c>
      <c r="BJ341" s="17" t="s">
        <v>85</v>
      </c>
      <c r="BK341" s="156">
        <f>ROUND(I341*H341,2)</f>
        <v>0</v>
      </c>
      <c r="BL341" s="17" t="s">
        <v>141</v>
      </c>
      <c r="BM341" s="155" t="s">
        <v>492</v>
      </c>
    </row>
    <row r="342" spans="1:65" s="2" customFormat="1">
      <c r="A342" s="32"/>
      <c r="B342" s="33"/>
      <c r="C342" s="32"/>
      <c r="D342" s="157" t="s">
        <v>143</v>
      </c>
      <c r="E342" s="32"/>
      <c r="F342" s="158" t="s">
        <v>493</v>
      </c>
      <c r="G342" s="32"/>
      <c r="H342" s="32"/>
      <c r="I342" s="159"/>
      <c r="J342" s="32"/>
      <c r="K342" s="32"/>
      <c r="L342" s="33"/>
      <c r="M342" s="160"/>
      <c r="N342" s="161"/>
      <c r="O342" s="58"/>
      <c r="P342" s="58"/>
      <c r="Q342" s="58"/>
      <c r="R342" s="58"/>
      <c r="S342" s="58"/>
      <c r="T342" s="59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7" t="s">
        <v>143</v>
      </c>
      <c r="AU342" s="17" t="s">
        <v>88</v>
      </c>
    </row>
    <row r="343" spans="1:65" s="13" customFormat="1">
      <c r="B343" s="162"/>
      <c r="D343" s="157" t="s">
        <v>145</v>
      </c>
      <c r="E343" s="163" t="s">
        <v>1</v>
      </c>
      <c r="F343" s="164" t="s">
        <v>494</v>
      </c>
      <c r="H343" s="165">
        <v>6</v>
      </c>
      <c r="I343" s="166"/>
      <c r="L343" s="162"/>
      <c r="M343" s="167"/>
      <c r="N343" s="168"/>
      <c r="O343" s="168"/>
      <c r="P343" s="168"/>
      <c r="Q343" s="168"/>
      <c r="R343" s="168"/>
      <c r="S343" s="168"/>
      <c r="T343" s="169"/>
      <c r="AT343" s="163" t="s">
        <v>145</v>
      </c>
      <c r="AU343" s="163" t="s">
        <v>88</v>
      </c>
      <c r="AV343" s="13" t="s">
        <v>88</v>
      </c>
      <c r="AW343" s="13" t="s">
        <v>31</v>
      </c>
      <c r="AX343" s="13" t="s">
        <v>85</v>
      </c>
      <c r="AY343" s="163" t="s">
        <v>134</v>
      </c>
    </row>
    <row r="344" spans="1:65" s="2" customFormat="1" ht="16.5" customHeight="1">
      <c r="A344" s="32"/>
      <c r="B344" s="143"/>
      <c r="C344" s="144" t="s">
        <v>495</v>
      </c>
      <c r="D344" s="144" t="s">
        <v>136</v>
      </c>
      <c r="E344" s="145" t="s">
        <v>496</v>
      </c>
      <c r="F344" s="146" t="s">
        <v>497</v>
      </c>
      <c r="G344" s="147" t="s">
        <v>491</v>
      </c>
      <c r="H344" s="148">
        <v>7</v>
      </c>
      <c r="I344" s="149"/>
      <c r="J344" s="150">
        <f>ROUND(I344*H344,2)</f>
        <v>0</v>
      </c>
      <c r="K344" s="146" t="s">
        <v>140</v>
      </c>
      <c r="L344" s="33"/>
      <c r="M344" s="151" t="s">
        <v>1</v>
      </c>
      <c r="N344" s="152" t="s">
        <v>42</v>
      </c>
      <c r="O344" s="58"/>
      <c r="P344" s="153">
        <f>O344*H344</f>
        <v>0</v>
      </c>
      <c r="Q344" s="153">
        <v>2.5000000000000001E-4</v>
      </c>
      <c r="R344" s="153">
        <f>Q344*H344</f>
        <v>1.75E-3</v>
      </c>
      <c r="S344" s="153">
        <v>0</v>
      </c>
      <c r="T344" s="154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55" t="s">
        <v>141</v>
      </c>
      <c r="AT344" s="155" t="s">
        <v>136</v>
      </c>
      <c r="AU344" s="155" t="s">
        <v>88</v>
      </c>
      <c r="AY344" s="17" t="s">
        <v>134</v>
      </c>
      <c r="BE344" s="156">
        <f>IF(N344="základní",J344,0)</f>
        <v>0</v>
      </c>
      <c r="BF344" s="156">
        <f>IF(N344="snížená",J344,0)</f>
        <v>0</v>
      </c>
      <c r="BG344" s="156">
        <f>IF(N344="zákl. přenesená",J344,0)</f>
        <v>0</v>
      </c>
      <c r="BH344" s="156">
        <f>IF(N344="sníž. přenesená",J344,0)</f>
        <v>0</v>
      </c>
      <c r="BI344" s="156">
        <f>IF(N344="nulová",J344,0)</f>
        <v>0</v>
      </c>
      <c r="BJ344" s="17" t="s">
        <v>85</v>
      </c>
      <c r="BK344" s="156">
        <f>ROUND(I344*H344,2)</f>
        <v>0</v>
      </c>
      <c r="BL344" s="17" t="s">
        <v>141</v>
      </c>
      <c r="BM344" s="155" t="s">
        <v>498</v>
      </c>
    </row>
    <row r="345" spans="1:65" s="2" customFormat="1">
      <c r="A345" s="32"/>
      <c r="B345" s="33"/>
      <c r="C345" s="32"/>
      <c r="D345" s="157" t="s">
        <v>143</v>
      </c>
      <c r="E345" s="32"/>
      <c r="F345" s="158" t="s">
        <v>499</v>
      </c>
      <c r="G345" s="32"/>
      <c r="H345" s="32"/>
      <c r="I345" s="159"/>
      <c r="J345" s="32"/>
      <c r="K345" s="32"/>
      <c r="L345" s="33"/>
      <c r="M345" s="160"/>
      <c r="N345" s="161"/>
      <c r="O345" s="58"/>
      <c r="P345" s="58"/>
      <c r="Q345" s="58"/>
      <c r="R345" s="58"/>
      <c r="S345" s="58"/>
      <c r="T345" s="59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7" t="s">
        <v>143</v>
      </c>
      <c r="AU345" s="17" t="s">
        <v>88</v>
      </c>
    </row>
    <row r="346" spans="1:65" s="13" customFormat="1">
      <c r="B346" s="162"/>
      <c r="D346" s="157" t="s">
        <v>145</v>
      </c>
      <c r="E346" s="163" t="s">
        <v>1</v>
      </c>
      <c r="F346" s="164" t="s">
        <v>500</v>
      </c>
      <c r="H346" s="165">
        <v>7</v>
      </c>
      <c r="I346" s="166"/>
      <c r="L346" s="162"/>
      <c r="M346" s="167"/>
      <c r="N346" s="168"/>
      <c r="O346" s="168"/>
      <c r="P346" s="168"/>
      <c r="Q346" s="168"/>
      <c r="R346" s="168"/>
      <c r="S346" s="168"/>
      <c r="T346" s="169"/>
      <c r="AT346" s="163" t="s">
        <v>145</v>
      </c>
      <c r="AU346" s="163" t="s">
        <v>88</v>
      </c>
      <c r="AV346" s="13" t="s">
        <v>88</v>
      </c>
      <c r="AW346" s="13" t="s">
        <v>31</v>
      </c>
      <c r="AX346" s="13" t="s">
        <v>85</v>
      </c>
      <c r="AY346" s="163" t="s">
        <v>134</v>
      </c>
    </row>
    <row r="347" spans="1:65" s="2" customFormat="1" ht="21.75" customHeight="1">
      <c r="A347" s="32"/>
      <c r="B347" s="143"/>
      <c r="C347" s="144" t="s">
        <v>501</v>
      </c>
      <c r="D347" s="144" t="s">
        <v>136</v>
      </c>
      <c r="E347" s="145" t="s">
        <v>502</v>
      </c>
      <c r="F347" s="146" t="s">
        <v>503</v>
      </c>
      <c r="G347" s="147" t="s">
        <v>139</v>
      </c>
      <c r="H347" s="148">
        <v>3</v>
      </c>
      <c r="I347" s="149"/>
      <c r="J347" s="150">
        <f>ROUND(I347*H347,2)</f>
        <v>0</v>
      </c>
      <c r="K347" s="146" t="s">
        <v>140</v>
      </c>
      <c r="L347" s="33"/>
      <c r="M347" s="151" t="s">
        <v>1</v>
      </c>
      <c r="N347" s="152" t="s">
        <v>42</v>
      </c>
      <c r="O347" s="58"/>
      <c r="P347" s="153">
        <f>O347*H347</f>
        <v>0</v>
      </c>
      <c r="Q347" s="153">
        <v>2.1158700000000001</v>
      </c>
      <c r="R347" s="153">
        <f>Q347*H347</f>
        <v>6.3476100000000004</v>
      </c>
      <c r="S347" s="153">
        <v>0</v>
      </c>
      <c r="T347" s="154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5" t="s">
        <v>141</v>
      </c>
      <c r="AT347" s="155" t="s">
        <v>136</v>
      </c>
      <c r="AU347" s="155" t="s">
        <v>88</v>
      </c>
      <c r="AY347" s="17" t="s">
        <v>134</v>
      </c>
      <c r="BE347" s="156">
        <f>IF(N347="základní",J347,0)</f>
        <v>0</v>
      </c>
      <c r="BF347" s="156">
        <f>IF(N347="snížená",J347,0)</f>
        <v>0</v>
      </c>
      <c r="BG347" s="156">
        <f>IF(N347="zákl. přenesená",J347,0)</f>
        <v>0</v>
      </c>
      <c r="BH347" s="156">
        <f>IF(N347="sníž. přenesená",J347,0)</f>
        <v>0</v>
      </c>
      <c r="BI347" s="156">
        <f>IF(N347="nulová",J347,0)</f>
        <v>0</v>
      </c>
      <c r="BJ347" s="17" t="s">
        <v>85</v>
      </c>
      <c r="BK347" s="156">
        <f>ROUND(I347*H347,2)</f>
        <v>0</v>
      </c>
      <c r="BL347" s="17" t="s">
        <v>141</v>
      </c>
      <c r="BM347" s="155" t="s">
        <v>504</v>
      </c>
    </row>
    <row r="348" spans="1:65" s="2" customFormat="1" ht="19.5">
      <c r="A348" s="32"/>
      <c r="B348" s="33"/>
      <c r="C348" s="32"/>
      <c r="D348" s="157" t="s">
        <v>143</v>
      </c>
      <c r="E348" s="32"/>
      <c r="F348" s="158" t="s">
        <v>505</v>
      </c>
      <c r="G348" s="32"/>
      <c r="H348" s="32"/>
      <c r="I348" s="159"/>
      <c r="J348" s="32"/>
      <c r="K348" s="32"/>
      <c r="L348" s="33"/>
      <c r="M348" s="160"/>
      <c r="N348" s="161"/>
      <c r="O348" s="58"/>
      <c r="P348" s="58"/>
      <c r="Q348" s="58"/>
      <c r="R348" s="58"/>
      <c r="S348" s="58"/>
      <c r="T348" s="59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7" t="s">
        <v>143</v>
      </c>
      <c r="AU348" s="17" t="s">
        <v>88</v>
      </c>
    </row>
    <row r="349" spans="1:65" s="13" customFormat="1">
      <c r="B349" s="162"/>
      <c r="D349" s="157" t="s">
        <v>145</v>
      </c>
      <c r="E349" s="163" t="s">
        <v>1</v>
      </c>
      <c r="F349" s="164" t="s">
        <v>506</v>
      </c>
      <c r="H349" s="165">
        <v>3</v>
      </c>
      <c r="I349" s="166"/>
      <c r="L349" s="162"/>
      <c r="M349" s="167"/>
      <c r="N349" s="168"/>
      <c r="O349" s="168"/>
      <c r="P349" s="168"/>
      <c r="Q349" s="168"/>
      <c r="R349" s="168"/>
      <c r="S349" s="168"/>
      <c r="T349" s="169"/>
      <c r="AT349" s="163" t="s">
        <v>145</v>
      </c>
      <c r="AU349" s="163" t="s">
        <v>88</v>
      </c>
      <c r="AV349" s="13" t="s">
        <v>88</v>
      </c>
      <c r="AW349" s="13" t="s">
        <v>31</v>
      </c>
      <c r="AX349" s="13" t="s">
        <v>85</v>
      </c>
      <c r="AY349" s="163" t="s">
        <v>134</v>
      </c>
    </row>
    <row r="350" spans="1:65" s="2" customFormat="1" ht="21.75" customHeight="1">
      <c r="A350" s="32"/>
      <c r="B350" s="143"/>
      <c r="C350" s="144" t="s">
        <v>507</v>
      </c>
      <c r="D350" s="144" t="s">
        <v>136</v>
      </c>
      <c r="E350" s="145" t="s">
        <v>508</v>
      </c>
      <c r="F350" s="146" t="s">
        <v>509</v>
      </c>
      <c r="G350" s="147" t="s">
        <v>139</v>
      </c>
      <c r="H350" s="148">
        <v>8</v>
      </c>
      <c r="I350" s="149"/>
      <c r="J350" s="150">
        <f>ROUND(I350*H350,2)</f>
        <v>0</v>
      </c>
      <c r="K350" s="146" t="s">
        <v>140</v>
      </c>
      <c r="L350" s="33"/>
      <c r="M350" s="151" t="s">
        <v>1</v>
      </c>
      <c r="N350" s="152" t="s">
        <v>42</v>
      </c>
      <c r="O350" s="58"/>
      <c r="P350" s="153">
        <f>O350*H350</f>
        <v>0</v>
      </c>
      <c r="Q350" s="153">
        <v>2.2558199999999999</v>
      </c>
      <c r="R350" s="153">
        <f>Q350*H350</f>
        <v>18.046559999999999</v>
      </c>
      <c r="S350" s="153">
        <v>0</v>
      </c>
      <c r="T350" s="154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55" t="s">
        <v>141</v>
      </c>
      <c r="AT350" s="155" t="s">
        <v>136</v>
      </c>
      <c r="AU350" s="155" t="s">
        <v>88</v>
      </c>
      <c r="AY350" s="17" t="s">
        <v>134</v>
      </c>
      <c r="BE350" s="156">
        <f>IF(N350="základní",J350,0)</f>
        <v>0</v>
      </c>
      <c r="BF350" s="156">
        <f>IF(N350="snížená",J350,0)</f>
        <v>0</v>
      </c>
      <c r="BG350" s="156">
        <f>IF(N350="zákl. přenesená",J350,0)</f>
        <v>0</v>
      </c>
      <c r="BH350" s="156">
        <f>IF(N350="sníž. přenesená",J350,0)</f>
        <v>0</v>
      </c>
      <c r="BI350" s="156">
        <f>IF(N350="nulová",J350,0)</f>
        <v>0</v>
      </c>
      <c r="BJ350" s="17" t="s">
        <v>85</v>
      </c>
      <c r="BK350" s="156">
        <f>ROUND(I350*H350,2)</f>
        <v>0</v>
      </c>
      <c r="BL350" s="17" t="s">
        <v>141</v>
      </c>
      <c r="BM350" s="155" t="s">
        <v>510</v>
      </c>
    </row>
    <row r="351" spans="1:65" s="2" customFormat="1" ht="19.5">
      <c r="A351" s="32"/>
      <c r="B351" s="33"/>
      <c r="C351" s="32"/>
      <c r="D351" s="157" t="s">
        <v>143</v>
      </c>
      <c r="E351" s="32"/>
      <c r="F351" s="158" t="s">
        <v>511</v>
      </c>
      <c r="G351" s="32"/>
      <c r="H351" s="32"/>
      <c r="I351" s="159"/>
      <c r="J351" s="32"/>
      <c r="K351" s="32"/>
      <c r="L351" s="33"/>
      <c r="M351" s="160"/>
      <c r="N351" s="161"/>
      <c r="O351" s="58"/>
      <c r="P351" s="58"/>
      <c r="Q351" s="58"/>
      <c r="R351" s="58"/>
      <c r="S351" s="58"/>
      <c r="T351" s="59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7" t="s">
        <v>143</v>
      </c>
      <c r="AU351" s="17" t="s">
        <v>88</v>
      </c>
    </row>
    <row r="352" spans="1:65" s="13" customFormat="1">
      <c r="B352" s="162"/>
      <c r="D352" s="157" t="s">
        <v>145</v>
      </c>
      <c r="E352" s="163" t="s">
        <v>1</v>
      </c>
      <c r="F352" s="164" t="s">
        <v>512</v>
      </c>
      <c r="H352" s="165">
        <v>8</v>
      </c>
      <c r="I352" s="166"/>
      <c r="L352" s="162"/>
      <c r="M352" s="167"/>
      <c r="N352" s="168"/>
      <c r="O352" s="168"/>
      <c r="P352" s="168"/>
      <c r="Q352" s="168"/>
      <c r="R352" s="168"/>
      <c r="S352" s="168"/>
      <c r="T352" s="169"/>
      <c r="AT352" s="163" t="s">
        <v>145</v>
      </c>
      <c r="AU352" s="163" t="s">
        <v>88</v>
      </c>
      <c r="AV352" s="13" t="s">
        <v>88</v>
      </c>
      <c r="AW352" s="13" t="s">
        <v>31</v>
      </c>
      <c r="AX352" s="13" t="s">
        <v>85</v>
      </c>
      <c r="AY352" s="163" t="s">
        <v>134</v>
      </c>
    </row>
    <row r="353" spans="1:65" s="2" customFormat="1" ht="16.5" customHeight="1">
      <c r="A353" s="32"/>
      <c r="B353" s="143"/>
      <c r="C353" s="185" t="s">
        <v>513</v>
      </c>
      <c r="D353" s="185" t="s">
        <v>326</v>
      </c>
      <c r="E353" s="186" t="s">
        <v>514</v>
      </c>
      <c r="F353" s="187" t="s">
        <v>515</v>
      </c>
      <c r="G353" s="188" t="s">
        <v>139</v>
      </c>
      <c r="H353" s="189">
        <v>2</v>
      </c>
      <c r="I353" s="190"/>
      <c r="J353" s="191">
        <f>ROUND(I353*H353,2)</f>
        <v>0</v>
      </c>
      <c r="K353" s="187" t="s">
        <v>140</v>
      </c>
      <c r="L353" s="192"/>
      <c r="M353" s="193" t="s">
        <v>1</v>
      </c>
      <c r="N353" s="194" t="s">
        <v>42</v>
      </c>
      <c r="O353" s="58"/>
      <c r="P353" s="153">
        <f>O353*H353</f>
        <v>0</v>
      </c>
      <c r="Q353" s="153">
        <v>1.1599999999999999</v>
      </c>
      <c r="R353" s="153">
        <f>Q353*H353</f>
        <v>2.3199999999999998</v>
      </c>
      <c r="S353" s="153">
        <v>0</v>
      </c>
      <c r="T353" s="154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55" t="s">
        <v>190</v>
      </c>
      <c r="AT353" s="155" t="s">
        <v>326</v>
      </c>
      <c r="AU353" s="155" t="s">
        <v>88</v>
      </c>
      <c r="AY353" s="17" t="s">
        <v>134</v>
      </c>
      <c r="BE353" s="156">
        <f>IF(N353="základní",J353,0)</f>
        <v>0</v>
      </c>
      <c r="BF353" s="156">
        <f>IF(N353="snížená",J353,0)</f>
        <v>0</v>
      </c>
      <c r="BG353" s="156">
        <f>IF(N353="zákl. přenesená",J353,0)</f>
        <v>0</v>
      </c>
      <c r="BH353" s="156">
        <f>IF(N353="sníž. přenesená",J353,0)</f>
        <v>0</v>
      </c>
      <c r="BI353" s="156">
        <f>IF(N353="nulová",J353,0)</f>
        <v>0</v>
      </c>
      <c r="BJ353" s="17" t="s">
        <v>85</v>
      </c>
      <c r="BK353" s="156">
        <f>ROUND(I353*H353,2)</f>
        <v>0</v>
      </c>
      <c r="BL353" s="17" t="s">
        <v>141</v>
      </c>
      <c r="BM353" s="155" t="s">
        <v>516</v>
      </c>
    </row>
    <row r="354" spans="1:65" s="2" customFormat="1">
      <c r="A354" s="32"/>
      <c r="B354" s="33"/>
      <c r="C354" s="32"/>
      <c r="D354" s="157" t="s">
        <v>143</v>
      </c>
      <c r="E354" s="32"/>
      <c r="F354" s="158" t="s">
        <v>515</v>
      </c>
      <c r="G354" s="32"/>
      <c r="H354" s="32"/>
      <c r="I354" s="159"/>
      <c r="J354" s="32"/>
      <c r="K354" s="32"/>
      <c r="L354" s="33"/>
      <c r="M354" s="160"/>
      <c r="N354" s="161"/>
      <c r="O354" s="58"/>
      <c r="P354" s="58"/>
      <c r="Q354" s="58"/>
      <c r="R354" s="58"/>
      <c r="S354" s="58"/>
      <c r="T354" s="59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7" t="s">
        <v>143</v>
      </c>
      <c r="AU354" s="17" t="s">
        <v>88</v>
      </c>
    </row>
    <row r="355" spans="1:65" s="13" customFormat="1">
      <c r="B355" s="162"/>
      <c r="D355" s="157" t="s">
        <v>145</v>
      </c>
      <c r="E355" s="163" t="s">
        <v>1</v>
      </c>
      <c r="F355" s="164" t="s">
        <v>517</v>
      </c>
      <c r="H355" s="165">
        <v>2</v>
      </c>
      <c r="I355" s="166"/>
      <c r="L355" s="162"/>
      <c r="M355" s="167"/>
      <c r="N355" s="168"/>
      <c r="O355" s="168"/>
      <c r="P355" s="168"/>
      <c r="Q355" s="168"/>
      <c r="R355" s="168"/>
      <c r="S355" s="168"/>
      <c r="T355" s="169"/>
      <c r="AT355" s="163" t="s">
        <v>145</v>
      </c>
      <c r="AU355" s="163" t="s">
        <v>88</v>
      </c>
      <c r="AV355" s="13" t="s">
        <v>88</v>
      </c>
      <c r="AW355" s="13" t="s">
        <v>31</v>
      </c>
      <c r="AX355" s="13" t="s">
        <v>85</v>
      </c>
      <c r="AY355" s="163" t="s">
        <v>134</v>
      </c>
    </row>
    <row r="356" spans="1:65" s="2" customFormat="1" ht="16.5" customHeight="1">
      <c r="A356" s="32"/>
      <c r="B356" s="143"/>
      <c r="C356" s="185" t="s">
        <v>518</v>
      </c>
      <c r="D356" s="185" t="s">
        <v>326</v>
      </c>
      <c r="E356" s="186" t="s">
        <v>519</v>
      </c>
      <c r="F356" s="187" t="s">
        <v>520</v>
      </c>
      <c r="G356" s="188" t="s">
        <v>139</v>
      </c>
      <c r="H356" s="189">
        <v>4</v>
      </c>
      <c r="I356" s="190"/>
      <c r="J356" s="191">
        <f>ROUND(I356*H356,2)</f>
        <v>0</v>
      </c>
      <c r="K356" s="187" t="s">
        <v>140</v>
      </c>
      <c r="L356" s="192"/>
      <c r="M356" s="193" t="s">
        <v>1</v>
      </c>
      <c r="N356" s="194" t="s">
        <v>42</v>
      </c>
      <c r="O356" s="58"/>
      <c r="P356" s="153">
        <f>O356*H356</f>
        <v>0</v>
      </c>
      <c r="Q356" s="153">
        <v>1.37</v>
      </c>
      <c r="R356" s="153">
        <f>Q356*H356</f>
        <v>5.48</v>
      </c>
      <c r="S356" s="153">
        <v>0</v>
      </c>
      <c r="T356" s="154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5" t="s">
        <v>190</v>
      </c>
      <c r="AT356" s="155" t="s">
        <v>326</v>
      </c>
      <c r="AU356" s="155" t="s">
        <v>88</v>
      </c>
      <c r="AY356" s="17" t="s">
        <v>134</v>
      </c>
      <c r="BE356" s="156">
        <f>IF(N356="základní",J356,0)</f>
        <v>0</v>
      </c>
      <c r="BF356" s="156">
        <f>IF(N356="snížená",J356,0)</f>
        <v>0</v>
      </c>
      <c r="BG356" s="156">
        <f>IF(N356="zákl. přenesená",J356,0)</f>
        <v>0</v>
      </c>
      <c r="BH356" s="156">
        <f>IF(N356="sníž. přenesená",J356,0)</f>
        <v>0</v>
      </c>
      <c r="BI356" s="156">
        <f>IF(N356="nulová",J356,0)</f>
        <v>0</v>
      </c>
      <c r="BJ356" s="17" t="s">
        <v>85</v>
      </c>
      <c r="BK356" s="156">
        <f>ROUND(I356*H356,2)</f>
        <v>0</v>
      </c>
      <c r="BL356" s="17" t="s">
        <v>141</v>
      </c>
      <c r="BM356" s="155" t="s">
        <v>521</v>
      </c>
    </row>
    <row r="357" spans="1:65" s="2" customFormat="1">
      <c r="A357" s="32"/>
      <c r="B357" s="33"/>
      <c r="C357" s="32"/>
      <c r="D357" s="157" t="s">
        <v>143</v>
      </c>
      <c r="E357" s="32"/>
      <c r="F357" s="158" t="s">
        <v>520</v>
      </c>
      <c r="G357" s="32"/>
      <c r="H357" s="32"/>
      <c r="I357" s="159"/>
      <c r="J357" s="32"/>
      <c r="K357" s="32"/>
      <c r="L357" s="33"/>
      <c r="M357" s="160"/>
      <c r="N357" s="161"/>
      <c r="O357" s="58"/>
      <c r="P357" s="58"/>
      <c r="Q357" s="58"/>
      <c r="R357" s="58"/>
      <c r="S357" s="58"/>
      <c r="T357" s="59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7" t="s">
        <v>143</v>
      </c>
      <c r="AU357" s="17" t="s">
        <v>88</v>
      </c>
    </row>
    <row r="358" spans="1:65" s="13" customFormat="1">
      <c r="B358" s="162"/>
      <c r="D358" s="157" t="s">
        <v>145</v>
      </c>
      <c r="E358" s="163" t="s">
        <v>1</v>
      </c>
      <c r="F358" s="164" t="s">
        <v>522</v>
      </c>
      <c r="H358" s="165">
        <v>4</v>
      </c>
      <c r="I358" s="166"/>
      <c r="L358" s="162"/>
      <c r="M358" s="167"/>
      <c r="N358" s="168"/>
      <c r="O358" s="168"/>
      <c r="P358" s="168"/>
      <c r="Q358" s="168"/>
      <c r="R358" s="168"/>
      <c r="S358" s="168"/>
      <c r="T358" s="169"/>
      <c r="AT358" s="163" t="s">
        <v>145</v>
      </c>
      <c r="AU358" s="163" t="s">
        <v>88</v>
      </c>
      <c r="AV358" s="13" t="s">
        <v>88</v>
      </c>
      <c r="AW358" s="13" t="s">
        <v>31</v>
      </c>
      <c r="AX358" s="13" t="s">
        <v>85</v>
      </c>
      <c r="AY358" s="163" t="s">
        <v>134</v>
      </c>
    </row>
    <row r="359" spans="1:65" s="2" customFormat="1" ht="16.5" customHeight="1">
      <c r="A359" s="32"/>
      <c r="B359" s="143"/>
      <c r="C359" s="185" t="s">
        <v>523</v>
      </c>
      <c r="D359" s="185" t="s">
        <v>326</v>
      </c>
      <c r="E359" s="186" t="s">
        <v>524</v>
      </c>
      <c r="F359" s="187" t="s">
        <v>525</v>
      </c>
      <c r="G359" s="188" t="s">
        <v>139</v>
      </c>
      <c r="H359" s="189">
        <v>2</v>
      </c>
      <c r="I359" s="190"/>
      <c r="J359" s="191">
        <f>ROUND(I359*H359,2)</f>
        <v>0</v>
      </c>
      <c r="K359" s="187" t="s">
        <v>140</v>
      </c>
      <c r="L359" s="192"/>
      <c r="M359" s="193" t="s">
        <v>1</v>
      </c>
      <c r="N359" s="194" t="s">
        <v>42</v>
      </c>
      <c r="O359" s="58"/>
      <c r="P359" s="153">
        <f>O359*H359</f>
        <v>0</v>
      </c>
      <c r="Q359" s="153">
        <v>2.1</v>
      </c>
      <c r="R359" s="153">
        <f>Q359*H359</f>
        <v>4.2</v>
      </c>
      <c r="S359" s="153">
        <v>0</v>
      </c>
      <c r="T359" s="154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5" t="s">
        <v>190</v>
      </c>
      <c r="AT359" s="155" t="s">
        <v>326</v>
      </c>
      <c r="AU359" s="155" t="s">
        <v>88</v>
      </c>
      <c r="AY359" s="17" t="s">
        <v>134</v>
      </c>
      <c r="BE359" s="156">
        <f>IF(N359="základní",J359,0)</f>
        <v>0</v>
      </c>
      <c r="BF359" s="156">
        <f>IF(N359="snížená",J359,0)</f>
        <v>0</v>
      </c>
      <c r="BG359" s="156">
        <f>IF(N359="zákl. přenesená",J359,0)</f>
        <v>0</v>
      </c>
      <c r="BH359" s="156">
        <f>IF(N359="sníž. přenesená",J359,0)</f>
        <v>0</v>
      </c>
      <c r="BI359" s="156">
        <f>IF(N359="nulová",J359,0)</f>
        <v>0</v>
      </c>
      <c r="BJ359" s="17" t="s">
        <v>85</v>
      </c>
      <c r="BK359" s="156">
        <f>ROUND(I359*H359,2)</f>
        <v>0</v>
      </c>
      <c r="BL359" s="17" t="s">
        <v>141</v>
      </c>
      <c r="BM359" s="155" t="s">
        <v>526</v>
      </c>
    </row>
    <row r="360" spans="1:65" s="2" customFormat="1">
      <c r="A360" s="32"/>
      <c r="B360" s="33"/>
      <c r="C360" s="32"/>
      <c r="D360" s="157" t="s">
        <v>143</v>
      </c>
      <c r="E360" s="32"/>
      <c r="F360" s="158" t="s">
        <v>525</v>
      </c>
      <c r="G360" s="32"/>
      <c r="H360" s="32"/>
      <c r="I360" s="159"/>
      <c r="J360" s="32"/>
      <c r="K360" s="32"/>
      <c r="L360" s="33"/>
      <c r="M360" s="160"/>
      <c r="N360" s="161"/>
      <c r="O360" s="58"/>
      <c r="P360" s="58"/>
      <c r="Q360" s="58"/>
      <c r="R360" s="58"/>
      <c r="S360" s="58"/>
      <c r="T360" s="59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7" t="s">
        <v>143</v>
      </c>
      <c r="AU360" s="17" t="s">
        <v>88</v>
      </c>
    </row>
    <row r="361" spans="1:65" s="13" customFormat="1">
      <c r="B361" s="162"/>
      <c r="D361" s="157" t="s">
        <v>145</v>
      </c>
      <c r="E361" s="163" t="s">
        <v>1</v>
      </c>
      <c r="F361" s="164" t="s">
        <v>527</v>
      </c>
      <c r="H361" s="165">
        <v>2</v>
      </c>
      <c r="I361" s="166"/>
      <c r="L361" s="162"/>
      <c r="M361" s="167"/>
      <c r="N361" s="168"/>
      <c r="O361" s="168"/>
      <c r="P361" s="168"/>
      <c r="Q361" s="168"/>
      <c r="R361" s="168"/>
      <c r="S361" s="168"/>
      <c r="T361" s="169"/>
      <c r="AT361" s="163" t="s">
        <v>145</v>
      </c>
      <c r="AU361" s="163" t="s">
        <v>88</v>
      </c>
      <c r="AV361" s="13" t="s">
        <v>88</v>
      </c>
      <c r="AW361" s="13" t="s">
        <v>31</v>
      </c>
      <c r="AX361" s="13" t="s">
        <v>85</v>
      </c>
      <c r="AY361" s="163" t="s">
        <v>134</v>
      </c>
    </row>
    <row r="362" spans="1:65" s="2" customFormat="1" ht="16.5" customHeight="1">
      <c r="A362" s="32"/>
      <c r="B362" s="143"/>
      <c r="C362" s="185" t="s">
        <v>528</v>
      </c>
      <c r="D362" s="185" t="s">
        <v>326</v>
      </c>
      <c r="E362" s="186" t="s">
        <v>529</v>
      </c>
      <c r="F362" s="187" t="s">
        <v>530</v>
      </c>
      <c r="G362" s="188" t="s">
        <v>139</v>
      </c>
      <c r="H362" s="189">
        <v>1</v>
      </c>
      <c r="I362" s="190"/>
      <c r="J362" s="191">
        <f>ROUND(I362*H362,2)</f>
        <v>0</v>
      </c>
      <c r="K362" s="187" t="s">
        <v>1</v>
      </c>
      <c r="L362" s="192"/>
      <c r="M362" s="193" t="s">
        <v>1</v>
      </c>
      <c r="N362" s="194" t="s">
        <v>42</v>
      </c>
      <c r="O362" s="58"/>
      <c r="P362" s="153">
        <f>O362*H362</f>
        <v>0</v>
      </c>
      <c r="Q362" s="153">
        <v>2.59</v>
      </c>
      <c r="R362" s="153">
        <f>Q362*H362</f>
        <v>2.59</v>
      </c>
      <c r="S362" s="153">
        <v>0</v>
      </c>
      <c r="T362" s="154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5" t="s">
        <v>190</v>
      </c>
      <c r="AT362" s="155" t="s">
        <v>326</v>
      </c>
      <c r="AU362" s="155" t="s">
        <v>88</v>
      </c>
      <c r="AY362" s="17" t="s">
        <v>134</v>
      </c>
      <c r="BE362" s="156">
        <f>IF(N362="základní",J362,0)</f>
        <v>0</v>
      </c>
      <c r="BF362" s="156">
        <f>IF(N362="snížená",J362,0)</f>
        <v>0</v>
      </c>
      <c r="BG362" s="156">
        <f>IF(N362="zákl. přenesená",J362,0)</f>
        <v>0</v>
      </c>
      <c r="BH362" s="156">
        <f>IF(N362="sníž. přenesená",J362,0)</f>
        <v>0</v>
      </c>
      <c r="BI362" s="156">
        <f>IF(N362="nulová",J362,0)</f>
        <v>0</v>
      </c>
      <c r="BJ362" s="17" t="s">
        <v>85</v>
      </c>
      <c r="BK362" s="156">
        <f>ROUND(I362*H362,2)</f>
        <v>0</v>
      </c>
      <c r="BL362" s="17" t="s">
        <v>141</v>
      </c>
      <c r="BM362" s="155" t="s">
        <v>531</v>
      </c>
    </row>
    <row r="363" spans="1:65" s="2" customFormat="1">
      <c r="A363" s="32"/>
      <c r="B363" s="33"/>
      <c r="C363" s="32"/>
      <c r="D363" s="157" t="s">
        <v>143</v>
      </c>
      <c r="E363" s="32"/>
      <c r="F363" s="158" t="s">
        <v>530</v>
      </c>
      <c r="G363" s="32"/>
      <c r="H363" s="32"/>
      <c r="I363" s="159"/>
      <c r="J363" s="32"/>
      <c r="K363" s="32"/>
      <c r="L363" s="33"/>
      <c r="M363" s="160"/>
      <c r="N363" s="161"/>
      <c r="O363" s="58"/>
      <c r="P363" s="58"/>
      <c r="Q363" s="58"/>
      <c r="R363" s="58"/>
      <c r="S363" s="58"/>
      <c r="T363" s="59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T363" s="17" t="s">
        <v>143</v>
      </c>
      <c r="AU363" s="17" t="s">
        <v>88</v>
      </c>
    </row>
    <row r="364" spans="1:65" s="13" customFormat="1">
      <c r="B364" s="162"/>
      <c r="D364" s="157" t="s">
        <v>145</v>
      </c>
      <c r="E364" s="163" t="s">
        <v>1</v>
      </c>
      <c r="F364" s="164" t="s">
        <v>532</v>
      </c>
      <c r="H364" s="165">
        <v>1</v>
      </c>
      <c r="I364" s="166"/>
      <c r="L364" s="162"/>
      <c r="M364" s="167"/>
      <c r="N364" s="168"/>
      <c r="O364" s="168"/>
      <c r="P364" s="168"/>
      <c r="Q364" s="168"/>
      <c r="R364" s="168"/>
      <c r="S364" s="168"/>
      <c r="T364" s="169"/>
      <c r="AT364" s="163" t="s">
        <v>145</v>
      </c>
      <c r="AU364" s="163" t="s">
        <v>88</v>
      </c>
      <c r="AV364" s="13" t="s">
        <v>88</v>
      </c>
      <c r="AW364" s="13" t="s">
        <v>31</v>
      </c>
      <c r="AX364" s="13" t="s">
        <v>85</v>
      </c>
      <c r="AY364" s="163" t="s">
        <v>134</v>
      </c>
    </row>
    <row r="365" spans="1:65" s="2" customFormat="1" ht="16.5" customHeight="1">
      <c r="A365" s="32"/>
      <c r="B365" s="143"/>
      <c r="C365" s="185" t="s">
        <v>533</v>
      </c>
      <c r="D365" s="185" t="s">
        <v>326</v>
      </c>
      <c r="E365" s="186" t="s">
        <v>534</v>
      </c>
      <c r="F365" s="187" t="s">
        <v>535</v>
      </c>
      <c r="G365" s="188" t="s">
        <v>139</v>
      </c>
      <c r="H365" s="189">
        <v>2</v>
      </c>
      <c r="I365" s="190"/>
      <c r="J365" s="191">
        <f>ROUND(I365*H365,2)</f>
        <v>0</v>
      </c>
      <c r="K365" s="187" t="s">
        <v>1</v>
      </c>
      <c r="L365" s="192"/>
      <c r="M365" s="193" t="s">
        <v>1</v>
      </c>
      <c r="N365" s="194" t="s">
        <v>42</v>
      </c>
      <c r="O365" s="58"/>
      <c r="P365" s="153">
        <f>O365*H365</f>
        <v>0</v>
      </c>
      <c r="Q365" s="153">
        <v>3.68</v>
      </c>
      <c r="R365" s="153">
        <f>Q365*H365</f>
        <v>7.36</v>
      </c>
      <c r="S365" s="153">
        <v>0</v>
      </c>
      <c r="T365" s="154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55" t="s">
        <v>190</v>
      </c>
      <c r="AT365" s="155" t="s">
        <v>326</v>
      </c>
      <c r="AU365" s="155" t="s">
        <v>88</v>
      </c>
      <c r="AY365" s="17" t="s">
        <v>134</v>
      </c>
      <c r="BE365" s="156">
        <f>IF(N365="základní",J365,0)</f>
        <v>0</v>
      </c>
      <c r="BF365" s="156">
        <f>IF(N365="snížená",J365,0)</f>
        <v>0</v>
      </c>
      <c r="BG365" s="156">
        <f>IF(N365="zákl. přenesená",J365,0)</f>
        <v>0</v>
      </c>
      <c r="BH365" s="156">
        <f>IF(N365="sníž. přenesená",J365,0)</f>
        <v>0</v>
      </c>
      <c r="BI365" s="156">
        <f>IF(N365="nulová",J365,0)</f>
        <v>0</v>
      </c>
      <c r="BJ365" s="17" t="s">
        <v>85</v>
      </c>
      <c r="BK365" s="156">
        <f>ROUND(I365*H365,2)</f>
        <v>0</v>
      </c>
      <c r="BL365" s="17" t="s">
        <v>141</v>
      </c>
      <c r="BM365" s="155" t="s">
        <v>536</v>
      </c>
    </row>
    <row r="366" spans="1:65" s="2" customFormat="1">
      <c r="A366" s="32"/>
      <c r="B366" s="33"/>
      <c r="C366" s="32"/>
      <c r="D366" s="157" t="s">
        <v>143</v>
      </c>
      <c r="E366" s="32"/>
      <c r="F366" s="158" t="s">
        <v>535</v>
      </c>
      <c r="G366" s="32"/>
      <c r="H366" s="32"/>
      <c r="I366" s="159"/>
      <c r="J366" s="32"/>
      <c r="K366" s="32"/>
      <c r="L366" s="33"/>
      <c r="M366" s="160"/>
      <c r="N366" s="161"/>
      <c r="O366" s="58"/>
      <c r="P366" s="58"/>
      <c r="Q366" s="58"/>
      <c r="R366" s="58"/>
      <c r="S366" s="58"/>
      <c r="T366" s="59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7" t="s">
        <v>143</v>
      </c>
      <c r="AU366" s="17" t="s">
        <v>88</v>
      </c>
    </row>
    <row r="367" spans="1:65" s="13" customFormat="1">
      <c r="B367" s="162"/>
      <c r="D367" s="157" t="s">
        <v>145</v>
      </c>
      <c r="E367" s="163" t="s">
        <v>1</v>
      </c>
      <c r="F367" s="164" t="s">
        <v>537</v>
      </c>
      <c r="H367" s="165">
        <v>2</v>
      </c>
      <c r="I367" s="166"/>
      <c r="L367" s="162"/>
      <c r="M367" s="167"/>
      <c r="N367" s="168"/>
      <c r="O367" s="168"/>
      <c r="P367" s="168"/>
      <c r="Q367" s="168"/>
      <c r="R367" s="168"/>
      <c r="S367" s="168"/>
      <c r="T367" s="169"/>
      <c r="AT367" s="163" t="s">
        <v>145</v>
      </c>
      <c r="AU367" s="163" t="s">
        <v>88</v>
      </c>
      <c r="AV367" s="13" t="s">
        <v>88</v>
      </c>
      <c r="AW367" s="13" t="s">
        <v>31</v>
      </c>
      <c r="AX367" s="13" t="s">
        <v>85</v>
      </c>
      <c r="AY367" s="163" t="s">
        <v>134</v>
      </c>
    </row>
    <row r="368" spans="1:65" s="2" customFormat="1" ht="16.5" customHeight="1">
      <c r="A368" s="32"/>
      <c r="B368" s="143"/>
      <c r="C368" s="185" t="s">
        <v>538</v>
      </c>
      <c r="D368" s="185" t="s">
        <v>326</v>
      </c>
      <c r="E368" s="186" t="s">
        <v>539</v>
      </c>
      <c r="F368" s="187" t="s">
        <v>540</v>
      </c>
      <c r="G368" s="188" t="s">
        <v>139</v>
      </c>
      <c r="H368" s="189">
        <v>21</v>
      </c>
      <c r="I368" s="190"/>
      <c r="J368" s="191">
        <f>ROUND(I368*H368,2)</f>
        <v>0</v>
      </c>
      <c r="K368" s="187" t="s">
        <v>1</v>
      </c>
      <c r="L368" s="192"/>
      <c r="M368" s="193" t="s">
        <v>1</v>
      </c>
      <c r="N368" s="194" t="s">
        <v>42</v>
      </c>
      <c r="O368" s="58"/>
      <c r="P368" s="153">
        <f>O368*H368</f>
        <v>0</v>
      </c>
      <c r="Q368" s="153">
        <v>2E-3</v>
      </c>
      <c r="R368" s="153">
        <f>Q368*H368</f>
        <v>4.2000000000000003E-2</v>
      </c>
      <c r="S368" s="153">
        <v>0</v>
      </c>
      <c r="T368" s="154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5" t="s">
        <v>190</v>
      </c>
      <c r="AT368" s="155" t="s">
        <v>326</v>
      </c>
      <c r="AU368" s="155" t="s">
        <v>88</v>
      </c>
      <c r="AY368" s="17" t="s">
        <v>134</v>
      </c>
      <c r="BE368" s="156">
        <f>IF(N368="základní",J368,0)</f>
        <v>0</v>
      </c>
      <c r="BF368" s="156">
        <f>IF(N368="snížená",J368,0)</f>
        <v>0</v>
      </c>
      <c r="BG368" s="156">
        <f>IF(N368="zákl. přenesená",J368,0)</f>
        <v>0</v>
      </c>
      <c r="BH368" s="156">
        <f>IF(N368="sníž. přenesená",J368,0)</f>
        <v>0</v>
      </c>
      <c r="BI368" s="156">
        <f>IF(N368="nulová",J368,0)</f>
        <v>0</v>
      </c>
      <c r="BJ368" s="17" t="s">
        <v>85</v>
      </c>
      <c r="BK368" s="156">
        <f>ROUND(I368*H368,2)</f>
        <v>0</v>
      </c>
      <c r="BL368" s="17" t="s">
        <v>141</v>
      </c>
      <c r="BM368" s="155" t="s">
        <v>541</v>
      </c>
    </row>
    <row r="369" spans="1:65" s="2" customFormat="1">
      <c r="A369" s="32"/>
      <c r="B369" s="33"/>
      <c r="C369" s="32"/>
      <c r="D369" s="157" t="s">
        <v>143</v>
      </c>
      <c r="E369" s="32"/>
      <c r="F369" s="158" t="s">
        <v>540</v>
      </c>
      <c r="G369" s="32"/>
      <c r="H369" s="32"/>
      <c r="I369" s="159"/>
      <c r="J369" s="32"/>
      <c r="K369" s="32"/>
      <c r="L369" s="33"/>
      <c r="M369" s="160"/>
      <c r="N369" s="161"/>
      <c r="O369" s="58"/>
      <c r="P369" s="58"/>
      <c r="Q369" s="58"/>
      <c r="R369" s="58"/>
      <c r="S369" s="58"/>
      <c r="T369" s="59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7" t="s">
        <v>143</v>
      </c>
      <c r="AU369" s="17" t="s">
        <v>88</v>
      </c>
    </row>
    <row r="370" spans="1:65" s="13" customFormat="1">
      <c r="B370" s="162"/>
      <c r="D370" s="157" t="s">
        <v>145</v>
      </c>
      <c r="E370" s="163" t="s">
        <v>1</v>
      </c>
      <c r="F370" s="164" t="s">
        <v>542</v>
      </c>
      <c r="H370" s="165">
        <v>21</v>
      </c>
      <c r="I370" s="166"/>
      <c r="L370" s="162"/>
      <c r="M370" s="167"/>
      <c r="N370" s="168"/>
      <c r="O370" s="168"/>
      <c r="P370" s="168"/>
      <c r="Q370" s="168"/>
      <c r="R370" s="168"/>
      <c r="S370" s="168"/>
      <c r="T370" s="169"/>
      <c r="AT370" s="163" t="s">
        <v>145</v>
      </c>
      <c r="AU370" s="163" t="s">
        <v>88</v>
      </c>
      <c r="AV370" s="13" t="s">
        <v>88</v>
      </c>
      <c r="AW370" s="13" t="s">
        <v>31</v>
      </c>
      <c r="AX370" s="13" t="s">
        <v>85</v>
      </c>
      <c r="AY370" s="163" t="s">
        <v>134</v>
      </c>
    </row>
    <row r="371" spans="1:65" s="2" customFormat="1" ht="16.5" customHeight="1">
      <c r="A371" s="32"/>
      <c r="B371" s="143"/>
      <c r="C371" s="185" t="s">
        <v>543</v>
      </c>
      <c r="D371" s="185" t="s">
        <v>326</v>
      </c>
      <c r="E371" s="186" t="s">
        <v>544</v>
      </c>
      <c r="F371" s="187" t="s">
        <v>545</v>
      </c>
      <c r="G371" s="188" t="s">
        <v>139</v>
      </c>
      <c r="H371" s="189">
        <v>4</v>
      </c>
      <c r="I371" s="190"/>
      <c r="J371" s="191">
        <f>ROUND(I371*H371,2)</f>
        <v>0</v>
      </c>
      <c r="K371" s="187" t="s">
        <v>1</v>
      </c>
      <c r="L371" s="192"/>
      <c r="M371" s="193" t="s">
        <v>1</v>
      </c>
      <c r="N371" s="194" t="s">
        <v>42</v>
      </c>
      <c r="O371" s="58"/>
      <c r="P371" s="153">
        <f>O371*H371</f>
        <v>0</v>
      </c>
      <c r="Q371" s="153">
        <v>3.0000000000000001E-3</v>
      </c>
      <c r="R371" s="153">
        <f>Q371*H371</f>
        <v>1.2E-2</v>
      </c>
      <c r="S371" s="153">
        <v>0</v>
      </c>
      <c r="T371" s="154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5" t="s">
        <v>190</v>
      </c>
      <c r="AT371" s="155" t="s">
        <v>326</v>
      </c>
      <c r="AU371" s="155" t="s">
        <v>88</v>
      </c>
      <c r="AY371" s="17" t="s">
        <v>134</v>
      </c>
      <c r="BE371" s="156">
        <f>IF(N371="základní",J371,0)</f>
        <v>0</v>
      </c>
      <c r="BF371" s="156">
        <f>IF(N371="snížená",J371,0)</f>
        <v>0</v>
      </c>
      <c r="BG371" s="156">
        <f>IF(N371="zákl. přenesená",J371,0)</f>
        <v>0</v>
      </c>
      <c r="BH371" s="156">
        <f>IF(N371="sníž. přenesená",J371,0)</f>
        <v>0</v>
      </c>
      <c r="BI371" s="156">
        <f>IF(N371="nulová",J371,0)</f>
        <v>0</v>
      </c>
      <c r="BJ371" s="17" t="s">
        <v>85</v>
      </c>
      <c r="BK371" s="156">
        <f>ROUND(I371*H371,2)</f>
        <v>0</v>
      </c>
      <c r="BL371" s="17" t="s">
        <v>141</v>
      </c>
      <c r="BM371" s="155" t="s">
        <v>546</v>
      </c>
    </row>
    <row r="372" spans="1:65" s="2" customFormat="1">
      <c r="A372" s="32"/>
      <c r="B372" s="33"/>
      <c r="C372" s="32"/>
      <c r="D372" s="157" t="s">
        <v>143</v>
      </c>
      <c r="E372" s="32"/>
      <c r="F372" s="158" t="s">
        <v>545</v>
      </c>
      <c r="G372" s="32"/>
      <c r="H372" s="32"/>
      <c r="I372" s="159"/>
      <c r="J372" s="32"/>
      <c r="K372" s="32"/>
      <c r="L372" s="33"/>
      <c r="M372" s="160"/>
      <c r="N372" s="161"/>
      <c r="O372" s="58"/>
      <c r="P372" s="58"/>
      <c r="Q372" s="58"/>
      <c r="R372" s="58"/>
      <c r="S372" s="58"/>
      <c r="T372" s="59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7" t="s">
        <v>143</v>
      </c>
      <c r="AU372" s="17" t="s">
        <v>88</v>
      </c>
    </row>
    <row r="373" spans="1:65" s="13" customFormat="1">
      <c r="B373" s="162"/>
      <c r="D373" s="157" t="s">
        <v>145</v>
      </c>
      <c r="E373" s="163" t="s">
        <v>1</v>
      </c>
      <c r="F373" s="164" t="s">
        <v>547</v>
      </c>
      <c r="H373" s="165">
        <v>4</v>
      </c>
      <c r="I373" s="166"/>
      <c r="L373" s="162"/>
      <c r="M373" s="167"/>
      <c r="N373" s="168"/>
      <c r="O373" s="168"/>
      <c r="P373" s="168"/>
      <c r="Q373" s="168"/>
      <c r="R373" s="168"/>
      <c r="S373" s="168"/>
      <c r="T373" s="169"/>
      <c r="AT373" s="163" t="s">
        <v>145</v>
      </c>
      <c r="AU373" s="163" t="s">
        <v>88</v>
      </c>
      <c r="AV373" s="13" t="s">
        <v>88</v>
      </c>
      <c r="AW373" s="13" t="s">
        <v>31</v>
      </c>
      <c r="AX373" s="13" t="s">
        <v>85</v>
      </c>
      <c r="AY373" s="163" t="s">
        <v>134</v>
      </c>
    </row>
    <row r="374" spans="1:65" s="2" customFormat="1" ht="16.5" customHeight="1">
      <c r="A374" s="32"/>
      <c r="B374" s="143"/>
      <c r="C374" s="185" t="s">
        <v>548</v>
      </c>
      <c r="D374" s="185" t="s">
        <v>326</v>
      </c>
      <c r="E374" s="186" t="s">
        <v>549</v>
      </c>
      <c r="F374" s="187" t="s">
        <v>1455</v>
      </c>
      <c r="G374" s="188" t="s">
        <v>139</v>
      </c>
      <c r="H374" s="189">
        <v>2</v>
      </c>
      <c r="I374" s="190"/>
      <c r="J374" s="191">
        <f>ROUND(I374*H374,2)</f>
        <v>0</v>
      </c>
      <c r="K374" s="187" t="s">
        <v>1</v>
      </c>
      <c r="L374" s="192"/>
      <c r="M374" s="193" t="s">
        <v>1</v>
      </c>
      <c r="N374" s="194" t="s">
        <v>42</v>
      </c>
      <c r="O374" s="58"/>
      <c r="P374" s="153">
        <f>O374*H374</f>
        <v>0</v>
      </c>
      <c r="Q374" s="153">
        <v>0.7</v>
      </c>
      <c r="R374" s="153">
        <f>Q374*H374</f>
        <v>1.4</v>
      </c>
      <c r="S374" s="153">
        <v>0</v>
      </c>
      <c r="T374" s="154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5" t="s">
        <v>190</v>
      </c>
      <c r="AT374" s="155" t="s">
        <v>326</v>
      </c>
      <c r="AU374" s="155" t="s">
        <v>88</v>
      </c>
      <c r="AY374" s="17" t="s">
        <v>134</v>
      </c>
      <c r="BE374" s="156">
        <f>IF(N374="základní",J374,0)</f>
        <v>0</v>
      </c>
      <c r="BF374" s="156">
        <f>IF(N374="snížená",J374,0)</f>
        <v>0</v>
      </c>
      <c r="BG374" s="156">
        <f>IF(N374="zákl. přenesená",J374,0)</f>
        <v>0</v>
      </c>
      <c r="BH374" s="156">
        <f>IF(N374="sníž. přenesená",J374,0)</f>
        <v>0</v>
      </c>
      <c r="BI374" s="156">
        <f>IF(N374="nulová",J374,0)</f>
        <v>0</v>
      </c>
      <c r="BJ374" s="17" t="s">
        <v>85</v>
      </c>
      <c r="BK374" s="156">
        <f>ROUND(I374*H374,2)</f>
        <v>0</v>
      </c>
      <c r="BL374" s="17" t="s">
        <v>141</v>
      </c>
      <c r="BM374" s="155" t="s">
        <v>550</v>
      </c>
    </row>
    <row r="375" spans="1:65" s="2" customFormat="1">
      <c r="A375" s="32"/>
      <c r="B375" s="33"/>
      <c r="C375" s="32"/>
      <c r="D375" s="157" t="s">
        <v>143</v>
      </c>
      <c r="E375" s="32"/>
      <c r="F375" s="158" t="s">
        <v>1455</v>
      </c>
      <c r="G375" s="32"/>
      <c r="H375" s="32"/>
      <c r="I375" s="159"/>
      <c r="J375" s="32"/>
      <c r="K375" s="32"/>
      <c r="L375" s="33"/>
      <c r="M375" s="160"/>
      <c r="N375" s="161"/>
      <c r="O375" s="58"/>
      <c r="P375" s="58"/>
      <c r="Q375" s="58"/>
      <c r="R375" s="58"/>
      <c r="S375" s="58"/>
      <c r="T375" s="59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T375" s="17" t="s">
        <v>143</v>
      </c>
      <c r="AU375" s="17" t="s">
        <v>88</v>
      </c>
    </row>
    <row r="376" spans="1:65" s="13" customFormat="1">
      <c r="B376" s="162"/>
      <c r="D376" s="157" t="s">
        <v>145</v>
      </c>
      <c r="E376" s="163" t="s">
        <v>1</v>
      </c>
      <c r="F376" s="164" t="s">
        <v>551</v>
      </c>
      <c r="H376" s="165">
        <v>2</v>
      </c>
      <c r="I376" s="166"/>
      <c r="L376" s="162"/>
      <c r="M376" s="167"/>
      <c r="N376" s="168"/>
      <c r="O376" s="168"/>
      <c r="P376" s="168"/>
      <c r="Q376" s="168"/>
      <c r="R376" s="168"/>
      <c r="S376" s="168"/>
      <c r="T376" s="169"/>
      <c r="AT376" s="163" t="s">
        <v>145</v>
      </c>
      <c r="AU376" s="163" t="s">
        <v>88</v>
      </c>
      <c r="AV376" s="13" t="s">
        <v>88</v>
      </c>
      <c r="AW376" s="13" t="s">
        <v>31</v>
      </c>
      <c r="AX376" s="13" t="s">
        <v>85</v>
      </c>
      <c r="AY376" s="163" t="s">
        <v>134</v>
      </c>
    </row>
    <row r="377" spans="1:65" s="2" customFormat="1" ht="16.5" customHeight="1">
      <c r="A377" s="32"/>
      <c r="B377" s="143"/>
      <c r="C377" s="185" t="s">
        <v>552</v>
      </c>
      <c r="D377" s="185" t="s">
        <v>326</v>
      </c>
      <c r="E377" s="186" t="s">
        <v>553</v>
      </c>
      <c r="F377" s="187" t="s">
        <v>554</v>
      </c>
      <c r="G377" s="188" t="s">
        <v>139</v>
      </c>
      <c r="H377" s="189">
        <v>4</v>
      </c>
      <c r="I377" s="190"/>
      <c r="J377" s="191">
        <f>ROUND(I377*H377,2)</f>
        <v>0</v>
      </c>
      <c r="K377" s="187" t="s">
        <v>1</v>
      </c>
      <c r="L377" s="192"/>
      <c r="M377" s="193" t="s">
        <v>1</v>
      </c>
      <c r="N377" s="194" t="s">
        <v>42</v>
      </c>
      <c r="O377" s="58"/>
      <c r="P377" s="153">
        <f>O377*H377</f>
        <v>0</v>
      </c>
      <c r="Q377" s="153">
        <v>1.054</v>
      </c>
      <c r="R377" s="153">
        <f>Q377*H377</f>
        <v>4.2160000000000002</v>
      </c>
      <c r="S377" s="153">
        <v>0</v>
      </c>
      <c r="T377" s="154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5" t="s">
        <v>190</v>
      </c>
      <c r="AT377" s="155" t="s">
        <v>326</v>
      </c>
      <c r="AU377" s="155" t="s">
        <v>88</v>
      </c>
      <c r="AY377" s="17" t="s">
        <v>134</v>
      </c>
      <c r="BE377" s="156">
        <f>IF(N377="základní",J377,0)</f>
        <v>0</v>
      </c>
      <c r="BF377" s="156">
        <f>IF(N377="snížená",J377,0)</f>
        <v>0</v>
      </c>
      <c r="BG377" s="156">
        <f>IF(N377="zákl. přenesená",J377,0)</f>
        <v>0</v>
      </c>
      <c r="BH377" s="156">
        <f>IF(N377="sníž. přenesená",J377,0)</f>
        <v>0</v>
      </c>
      <c r="BI377" s="156">
        <f>IF(N377="nulová",J377,0)</f>
        <v>0</v>
      </c>
      <c r="BJ377" s="17" t="s">
        <v>85</v>
      </c>
      <c r="BK377" s="156">
        <f>ROUND(I377*H377,2)</f>
        <v>0</v>
      </c>
      <c r="BL377" s="17" t="s">
        <v>141</v>
      </c>
      <c r="BM377" s="155" t="s">
        <v>555</v>
      </c>
    </row>
    <row r="378" spans="1:65" s="2" customFormat="1">
      <c r="A378" s="32"/>
      <c r="B378" s="33"/>
      <c r="C378" s="32"/>
      <c r="D378" s="157" t="s">
        <v>143</v>
      </c>
      <c r="E378" s="32"/>
      <c r="F378" s="158" t="s">
        <v>554</v>
      </c>
      <c r="G378" s="32"/>
      <c r="H378" s="32"/>
      <c r="I378" s="159"/>
      <c r="J378" s="32"/>
      <c r="K378" s="32"/>
      <c r="L378" s="33"/>
      <c r="M378" s="160"/>
      <c r="N378" s="161"/>
      <c r="O378" s="58"/>
      <c r="P378" s="58"/>
      <c r="Q378" s="58"/>
      <c r="R378" s="58"/>
      <c r="S378" s="58"/>
      <c r="T378" s="59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T378" s="17" t="s">
        <v>143</v>
      </c>
      <c r="AU378" s="17" t="s">
        <v>88</v>
      </c>
    </row>
    <row r="379" spans="1:65" s="13" customFormat="1">
      <c r="B379" s="162"/>
      <c r="D379" s="157" t="s">
        <v>145</v>
      </c>
      <c r="E379" s="163" t="s">
        <v>1</v>
      </c>
      <c r="F379" s="164" t="s">
        <v>547</v>
      </c>
      <c r="H379" s="165">
        <v>4</v>
      </c>
      <c r="I379" s="166"/>
      <c r="L379" s="162"/>
      <c r="M379" s="167"/>
      <c r="N379" s="168"/>
      <c r="O379" s="168"/>
      <c r="P379" s="168"/>
      <c r="Q379" s="168"/>
      <c r="R379" s="168"/>
      <c r="S379" s="168"/>
      <c r="T379" s="169"/>
      <c r="AT379" s="163" t="s">
        <v>145</v>
      </c>
      <c r="AU379" s="163" t="s">
        <v>88</v>
      </c>
      <c r="AV379" s="13" t="s">
        <v>88</v>
      </c>
      <c r="AW379" s="13" t="s">
        <v>31</v>
      </c>
      <c r="AX379" s="13" t="s">
        <v>85</v>
      </c>
      <c r="AY379" s="163" t="s">
        <v>134</v>
      </c>
    </row>
    <row r="380" spans="1:65" s="2" customFormat="1" ht="16.5" customHeight="1">
      <c r="A380" s="32"/>
      <c r="B380" s="143"/>
      <c r="C380" s="185" t="s">
        <v>556</v>
      </c>
      <c r="D380" s="185" t="s">
        <v>326</v>
      </c>
      <c r="E380" s="186" t="s">
        <v>557</v>
      </c>
      <c r="F380" s="187" t="s">
        <v>558</v>
      </c>
      <c r="G380" s="188" t="s">
        <v>139</v>
      </c>
      <c r="H380" s="189">
        <v>4</v>
      </c>
      <c r="I380" s="190"/>
      <c r="J380" s="191">
        <f>ROUND(I380*H380,2)</f>
        <v>0</v>
      </c>
      <c r="K380" s="187" t="s">
        <v>1</v>
      </c>
      <c r="L380" s="192"/>
      <c r="M380" s="193" t="s">
        <v>1</v>
      </c>
      <c r="N380" s="194" t="s">
        <v>42</v>
      </c>
      <c r="O380" s="58"/>
      <c r="P380" s="153">
        <f>O380*H380</f>
        <v>0</v>
      </c>
      <c r="Q380" s="153">
        <v>0.26200000000000001</v>
      </c>
      <c r="R380" s="153">
        <f>Q380*H380</f>
        <v>1.048</v>
      </c>
      <c r="S380" s="153">
        <v>0</v>
      </c>
      <c r="T380" s="154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5" t="s">
        <v>190</v>
      </c>
      <c r="AT380" s="155" t="s">
        <v>326</v>
      </c>
      <c r="AU380" s="155" t="s">
        <v>88</v>
      </c>
      <c r="AY380" s="17" t="s">
        <v>134</v>
      </c>
      <c r="BE380" s="156">
        <f>IF(N380="základní",J380,0)</f>
        <v>0</v>
      </c>
      <c r="BF380" s="156">
        <f>IF(N380="snížená",J380,0)</f>
        <v>0</v>
      </c>
      <c r="BG380" s="156">
        <f>IF(N380="zákl. přenesená",J380,0)</f>
        <v>0</v>
      </c>
      <c r="BH380" s="156">
        <f>IF(N380="sníž. přenesená",J380,0)</f>
        <v>0</v>
      </c>
      <c r="BI380" s="156">
        <f>IF(N380="nulová",J380,0)</f>
        <v>0</v>
      </c>
      <c r="BJ380" s="17" t="s">
        <v>85</v>
      </c>
      <c r="BK380" s="156">
        <f>ROUND(I380*H380,2)</f>
        <v>0</v>
      </c>
      <c r="BL380" s="17" t="s">
        <v>141</v>
      </c>
      <c r="BM380" s="155" t="s">
        <v>559</v>
      </c>
    </row>
    <row r="381" spans="1:65" s="2" customFormat="1">
      <c r="A381" s="32"/>
      <c r="B381" s="33"/>
      <c r="C381" s="32"/>
      <c r="D381" s="157" t="s">
        <v>143</v>
      </c>
      <c r="E381" s="32"/>
      <c r="F381" s="158" t="s">
        <v>558</v>
      </c>
      <c r="G381" s="32"/>
      <c r="H381" s="32"/>
      <c r="I381" s="159"/>
      <c r="J381" s="32"/>
      <c r="K381" s="32"/>
      <c r="L381" s="33"/>
      <c r="M381" s="160"/>
      <c r="N381" s="161"/>
      <c r="O381" s="58"/>
      <c r="P381" s="58"/>
      <c r="Q381" s="58"/>
      <c r="R381" s="58"/>
      <c r="S381" s="58"/>
      <c r="T381" s="59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7" t="s">
        <v>143</v>
      </c>
      <c r="AU381" s="17" t="s">
        <v>88</v>
      </c>
    </row>
    <row r="382" spans="1:65" s="13" customFormat="1">
      <c r="B382" s="162"/>
      <c r="D382" s="157" t="s">
        <v>145</v>
      </c>
      <c r="E382" s="163" t="s">
        <v>1</v>
      </c>
      <c r="F382" s="164" t="s">
        <v>547</v>
      </c>
      <c r="H382" s="165">
        <v>4</v>
      </c>
      <c r="I382" s="166"/>
      <c r="L382" s="162"/>
      <c r="M382" s="167"/>
      <c r="N382" s="168"/>
      <c r="O382" s="168"/>
      <c r="P382" s="168"/>
      <c r="Q382" s="168"/>
      <c r="R382" s="168"/>
      <c r="S382" s="168"/>
      <c r="T382" s="169"/>
      <c r="AT382" s="163" t="s">
        <v>145</v>
      </c>
      <c r="AU382" s="163" t="s">
        <v>88</v>
      </c>
      <c r="AV382" s="13" t="s">
        <v>88</v>
      </c>
      <c r="AW382" s="13" t="s">
        <v>31</v>
      </c>
      <c r="AX382" s="13" t="s">
        <v>85</v>
      </c>
      <c r="AY382" s="163" t="s">
        <v>134</v>
      </c>
    </row>
    <row r="383" spans="1:65" s="2" customFormat="1" ht="16.5" customHeight="1">
      <c r="A383" s="32"/>
      <c r="B383" s="143"/>
      <c r="C383" s="185" t="s">
        <v>560</v>
      </c>
      <c r="D383" s="185" t="s">
        <v>326</v>
      </c>
      <c r="E383" s="186" t="s">
        <v>561</v>
      </c>
      <c r="F383" s="187" t="s">
        <v>562</v>
      </c>
      <c r="G383" s="188" t="s">
        <v>139</v>
      </c>
      <c r="H383" s="189">
        <v>4</v>
      </c>
      <c r="I383" s="190"/>
      <c r="J383" s="191">
        <f>ROUND(I383*H383,2)</f>
        <v>0</v>
      </c>
      <c r="K383" s="187" t="s">
        <v>1</v>
      </c>
      <c r="L383" s="192"/>
      <c r="M383" s="193" t="s">
        <v>1</v>
      </c>
      <c r="N383" s="194" t="s">
        <v>42</v>
      </c>
      <c r="O383" s="58"/>
      <c r="P383" s="153">
        <f>O383*H383</f>
        <v>0</v>
      </c>
      <c r="Q383" s="153">
        <v>0.52600000000000002</v>
      </c>
      <c r="R383" s="153">
        <f>Q383*H383</f>
        <v>2.1040000000000001</v>
      </c>
      <c r="S383" s="153">
        <v>0</v>
      </c>
      <c r="T383" s="154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55" t="s">
        <v>190</v>
      </c>
      <c r="AT383" s="155" t="s">
        <v>326</v>
      </c>
      <c r="AU383" s="155" t="s">
        <v>88</v>
      </c>
      <c r="AY383" s="17" t="s">
        <v>134</v>
      </c>
      <c r="BE383" s="156">
        <f>IF(N383="základní",J383,0)</f>
        <v>0</v>
      </c>
      <c r="BF383" s="156">
        <f>IF(N383="snížená",J383,0)</f>
        <v>0</v>
      </c>
      <c r="BG383" s="156">
        <f>IF(N383="zákl. přenesená",J383,0)</f>
        <v>0</v>
      </c>
      <c r="BH383" s="156">
        <f>IF(N383="sníž. přenesená",J383,0)</f>
        <v>0</v>
      </c>
      <c r="BI383" s="156">
        <f>IF(N383="nulová",J383,0)</f>
        <v>0</v>
      </c>
      <c r="BJ383" s="17" t="s">
        <v>85</v>
      </c>
      <c r="BK383" s="156">
        <f>ROUND(I383*H383,2)</f>
        <v>0</v>
      </c>
      <c r="BL383" s="17" t="s">
        <v>141</v>
      </c>
      <c r="BM383" s="155" t="s">
        <v>563</v>
      </c>
    </row>
    <row r="384" spans="1:65" s="2" customFormat="1">
      <c r="A384" s="32"/>
      <c r="B384" s="33"/>
      <c r="C384" s="32"/>
      <c r="D384" s="157" t="s">
        <v>143</v>
      </c>
      <c r="E384" s="32"/>
      <c r="F384" s="158" t="s">
        <v>562</v>
      </c>
      <c r="G384" s="32"/>
      <c r="H384" s="32"/>
      <c r="I384" s="159"/>
      <c r="J384" s="32"/>
      <c r="K384" s="32"/>
      <c r="L384" s="33"/>
      <c r="M384" s="160"/>
      <c r="N384" s="161"/>
      <c r="O384" s="58"/>
      <c r="P384" s="58"/>
      <c r="Q384" s="58"/>
      <c r="R384" s="58"/>
      <c r="S384" s="58"/>
      <c r="T384" s="59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7" t="s">
        <v>143</v>
      </c>
      <c r="AU384" s="17" t="s">
        <v>88</v>
      </c>
    </row>
    <row r="385" spans="1:65" s="13" customFormat="1">
      <c r="B385" s="162"/>
      <c r="D385" s="157" t="s">
        <v>145</v>
      </c>
      <c r="E385" s="163" t="s">
        <v>1</v>
      </c>
      <c r="F385" s="164" t="s">
        <v>547</v>
      </c>
      <c r="H385" s="165">
        <v>4</v>
      </c>
      <c r="I385" s="166"/>
      <c r="L385" s="162"/>
      <c r="M385" s="167"/>
      <c r="N385" s="168"/>
      <c r="O385" s="168"/>
      <c r="P385" s="168"/>
      <c r="Q385" s="168"/>
      <c r="R385" s="168"/>
      <c r="S385" s="168"/>
      <c r="T385" s="169"/>
      <c r="AT385" s="163" t="s">
        <v>145</v>
      </c>
      <c r="AU385" s="163" t="s">
        <v>88</v>
      </c>
      <c r="AV385" s="13" t="s">
        <v>88</v>
      </c>
      <c r="AW385" s="13" t="s">
        <v>31</v>
      </c>
      <c r="AX385" s="13" t="s">
        <v>85</v>
      </c>
      <c r="AY385" s="163" t="s">
        <v>134</v>
      </c>
    </row>
    <row r="386" spans="1:65" s="2" customFormat="1" ht="16.5" customHeight="1">
      <c r="A386" s="32"/>
      <c r="B386" s="143"/>
      <c r="C386" s="185" t="s">
        <v>564</v>
      </c>
      <c r="D386" s="185" t="s">
        <v>326</v>
      </c>
      <c r="E386" s="186" t="s">
        <v>565</v>
      </c>
      <c r="F386" s="187" t="s">
        <v>1456</v>
      </c>
      <c r="G386" s="188" t="s">
        <v>139</v>
      </c>
      <c r="H386" s="189">
        <v>9</v>
      </c>
      <c r="I386" s="190"/>
      <c r="J386" s="191">
        <f>ROUND(I386*H386,2)</f>
        <v>0</v>
      </c>
      <c r="K386" s="187" t="s">
        <v>1</v>
      </c>
      <c r="L386" s="192"/>
      <c r="M386" s="193" t="s">
        <v>1</v>
      </c>
      <c r="N386" s="194" t="s">
        <v>42</v>
      </c>
      <c r="O386" s="58"/>
      <c r="P386" s="153">
        <f>O386*H386</f>
        <v>0</v>
      </c>
      <c r="Q386" s="153">
        <v>0.58499999999999996</v>
      </c>
      <c r="R386" s="153">
        <f>Q386*H386</f>
        <v>5.2649999999999997</v>
      </c>
      <c r="S386" s="153">
        <v>0</v>
      </c>
      <c r="T386" s="154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5" t="s">
        <v>190</v>
      </c>
      <c r="AT386" s="155" t="s">
        <v>326</v>
      </c>
      <c r="AU386" s="155" t="s">
        <v>88</v>
      </c>
      <c r="AY386" s="17" t="s">
        <v>134</v>
      </c>
      <c r="BE386" s="156">
        <f>IF(N386="základní",J386,0)</f>
        <v>0</v>
      </c>
      <c r="BF386" s="156">
        <f>IF(N386="snížená",J386,0)</f>
        <v>0</v>
      </c>
      <c r="BG386" s="156">
        <f>IF(N386="zákl. přenesená",J386,0)</f>
        <v>0</v>
      </c>
      <c r="BH386" s="156">
        <f>IF(N386="sníž. přenesená",J386,0)</f>
        <v>0</v>
      </c>
      <c r="BI386" s="156">
        <f>IF(N386="nulová",J386,0)</f>
        <v>0</v>
      </c>
      <c r="BJ386" s="17" t="s">
        <v>85</v>
      </c>
      <c r="BK386" s="156">
        <f>ROUND(I386*H386,2)</f>
        <v>0</v>
      </c>
      <c r="BL386" s="17" t="s">
        <v>141</v>
      </c>
      <c r="BM386" s="155" t="s">
        <v>566</v>
      </c>
    </row>
    <row r="387" spans="1:65" s="2" customFormat="1">
      <c r="A387" s="32"/>
      <c r="B387" s="33"/>
      <c r="C387" s="32"/>
      <c r="D387" s="157" t="s">
        <v>143</v>
      </c>
      <c r="E387" s="32"/>
      <c r="F387" s="158" t="s">
        <v>1456</v>
      </c>
      <c r="G387" s="32"/>
      <c r="H387" s="32"/>
      <c r="I387" s="159"/>
      <c r="J387" s="32"/>
      <c r="K387" s="32"/>
      <c r="L387" s="33"/>
      <c r="M387" s="160"/>
      <c r="N387" s="161"/>
      <c r="O387" s="58"/>
      <c r="P387" s="58"/>
      <c r="Q387" s="58"/>
      <c r="R387" s="58"/>
      <c r="S387" s="58"/>
      <c r="T387" s="59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T387" s="17" t="s">
        <v>143</v>
      </c>
      <c r="AU387" s="17" t="s">
        <v>88</v>
      </c>
    </row>
    <row r="388" spans="1:65" s="13" customFormat="1">
      <c r="B388" s="162"/>
      <c r="D388" s="157" t="s">
        <v>145</v>
      </c>
      <c r="E388" s="163" t="s">
        <v>1</v>
      </c>
      <c r="F388" s="164" t="s">
        <v>567</v>
      </c>
      <c r="H388" s="165">
        <v>9</v>
      </c>
      <c r="I388" s="166"/>
      <c r="L388" s="162"/>
      <c r="M388" s="167"/>
      <c r="N388" s="168"/>
      <c r="O388" s="168"/>
      <c r="P388" s="168"/>
      <c r="Q388" s="168"/>
      <c r="R388" s="168"/>
      <c r="S388" s="168"/>
      <c r="T388" s="169"/>
      <c r="AT388" s="163" t="s">
        <v>145</v>
      </c>
      <c r="AU388" s="163" t="s">
        <v>88</v>
      </c>
      <c r="AV388" s="13" t="s">
        <v>88</v>
      </c>
      <c r="AW388" s="13" t="s">
        <v>31</v>
      </c>
      <c r="AX388" s="13" t="s">
        <v>85</v>
      </c>
      <c r="AY388" s="163" t="s">
        <v>134</v>
      </c>
    </row>
    <row r="389" spans="1:65" s="2" customFormat="1" ht="16.5" customHeight="1">
      <c r="A389" s="32"/>
      <c r="B389" s="143"/>
      <c r="C389" s="185" t="s">
        <v>568</v>
      </c>
      <c r="D389" s="185" t="s">
        <v>326</v>
      </c>
      <c r="E389" s="186" t="s">
        <v>569</v>
      </c>
      <c r="F389" s="187" t="s">
        <v>570</v>
      </c>
      <c r="G389" s="188" t="s">
        <v>139</v>
      </c>
      <c r="H389" s="189">
        <v>2</v>
      </c>
      <c r="I389" s="190"/>
      <c r="J389" s="191">
        <f>ROUND(I389*H389,2)</f>
        <v>0</v>
      </c>
      <c r="K389" s="187" t="s">
        <v>1</v>
      </c>
      <c r="L389" s="192"/>
      <c r="M389" s="193" t="s">
        <v>1</v>
      </c>
      <c r="N389" s="194" t="s">
        <v>42</v>
      </c>
      <c r="O389" s="58"/>
      <c r="P389" s="153">
        <f>O389*H389</f>
        <v>0</v>
      </c>
      <c r="Q389" s="153">
        <v>0.7</v>
      </c>
      <c r="R389" s="153">
        <f>Q389*H389</f>
        <v>1.4</v>
      </c>
      <c r="S389" s="153">
        <v>0</v>
      </c>
      <c r="T389" s="154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55" t="s">
        <v>190</v>
      </c>
      <c r="AT389" s="155" t="s">
        <v>326</v>
      </c>
      <c r="AU389" s="155" t="s">
        <v>88</v>
      </c>
      <c r="AY389" s="17" t="s">
        <v>134</v>
      </c>
      <c r="BE389" s="156">
        <f>IF(N389="základní",J389,0)</f>
        <v>0</v>
      </c>
      <c r="BF389" s="156">
        <f>IF(N389="snížená",J389,0)</f>
        <v>0</v>
      </c>
      <c r="BG389" s="156">
        <f>IF(N389="zákl. přenesená",J389,0)</f>
        <v>0</v>
      </c>
      <c r="BH389" s="156">
        <f>IF(N389="sníž. přenesená",J389,0)</f>
        <v>0</v>
      </c>
      <c r="BI389" s="156">
        <f>IF(N389="nulová",J389,0)</f>
        <v>0</v>
      </c>
      <c r="BJ389" s="17" t="s">
        <v>85</v>
      </c>
      <c r="BK389" s="156">
        <f>ROUND(I389*H389,2)</f>
        <v>0</v>
      </c>
      <c r="BL389" s="17" t="s">
        <v>141</v>
      </c>
      <c r="BM389" s="155" t="s">
        <v>571</v>
      </c>
    </row>
    <row r="390" spans="1:65" s="2" customFormat="1">
      <c r="A390" s="32"/>
      <c r="B390" s="33"/>
      <c r="C390" s="32"/>
      <c r="D390" s="157" t="s">
        <v>143</v>
      </c>
      <c r="E390" s="32"/>
      <c r="F390" s="158" t="s">
        <v>570</v>
      </c>
      <c r="G390" s="32"/>
      <c r="H390" s="32"/>
      <c r="I390" s="159"/>
      <c r="J390" s="32"/>
      <c r="K390" s="32"/>
      <c r="L390" s="33"/>
      <c r="M390" s="160"/>
      <c r="N390" s="161"/>
      <c r="O390" s="58"/>
      <c r="P390" s="58"/>
      <c r="Q390" s="58"/>
      <c r="R390" s="58"/>
      <c r="S390" s="58"/>
      <c r="T390" s="59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7" t="s">
        <v>143</v>
      </c>
      <c r="AU390" s="17" t="s">
        <v>88</v>
      </c>
    </row>
    <row r="391" spans="1:65" s="13" customFormat="1">
      <c r="B391" s="162"/>
      <c r="D391" s="157" t="s">
        <v>145</v>
      </c>
      <c r="E391" s="163" t="s">
        <v>1</v>
      </c>
      <c r="F391" s="164" t="s">
        <v>572</v>
      </c>
      <c r="H391" s="165">
        <v>2</v>
      </c>
      <c r="I391" s="166"/>
      <c r="L391" s="162"/>
      <c r="M391" s="167"/>
      <c r="N391" s="168"/>
      <c r="O391" s="168"/>
      <c r="P391" s="168"/>
      <c r="Q391" s="168"/>
      <c r="R391" s="168"/>
      <c r="S391" s="168"/>
      <c r="T391" s="169"/>
      <c r="AT391" s="163" t="s">
        <v>145</v>
      </c>
      <c r="AU391" s="163" t="s">
        <v>88</v>
      </c>
      <c r="AV391" s="13" t="s">
        <v>88</v>
      </c>
      <c r="AW391" s="13" t="s">
        <v>31</v>
      </c>
      <c r="AX391" s="13" t="s">
        <v>85</v>
      </c>
      <c r="AY391" s="163" t="s">
        <v>134</v>
      </c>
    </row>
    <row r="392" spans="1:65" s="2" customFormat="1" ht="16.5" customHeight="1">
      <c r="A392" s="32"/>
      <c r="B392" s="143"/>
      <c r="C392" s="144" t="s">
        <v>573</v>
      </c>
      <c r="D392" s="144" t="s">
        <v>136</v>
      </c>
      <c r="E392" s="145" t="s">
        <v>574</v>
      </c>
      <c r="F392" s="146" t="s">
        <v>575</v>
      </c>
      <c r="G392" s="147" t="s">
        <v>139</v>
      </c>
      <c r="H392" s="148">
        <v>8</v>
      </c>
      <c r="I392" s="149"/>
      <c r="J392" s="150">
        <f>ROUND(I392*H392,2)</f>
        <v>0</v>
      </c>
      <c r="K392" s="146" t="s">
        <v>140</v>
      </c>
      <c r="L392" s="33"/>
      <c r="M392" s="151" t="s">
        <v>1</v>
      </c>
      <c r="N392" s="152" t="s">
        <v>42</v>
      </c>
      <c r="O392" s="58"/>
      <c r="P392" s="153">
        <f>O392*H392</f>
        <v>0</v>
      </c>
      <c r="Q392" s="153">
        <v>0</v>
      </c>
      <c r="R392" s="153">
        <f>Q392*H392</f>
        <v>0</v>
      </c>
      <c r="S392" s="153">
        <v>0.15</v>
      </c>
      <c r="T392" s="154">
        <f>S392*H392</f>
        <v>1.2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55" t="s">
        <v>141</v>
      </c>
      <c r="AT392" s="155" t="s">
        <v>136</v>
      </c>
      <c r="AU392" s="155" t="s">
        <v>88</v>
      </c>
      <c r="AY392" s="17" t="s">
        <v>134</v>
      </c>
      <c r="BE392" s="156">
        <f>IF(N392="základní",J392,0)</f>
        <v>0</v>
      </c>
      <c r="BF392" s="156">
        <f>IF(N392="snížená",J392,0)</f>
        <v>0</v>
      </c>
      <c r="BG392" s="156">
        <f>IF(N392="zákl. přenesená",J392,0)</f>
        <v>0</v>
      </c>
      <c r="BH392" s="156">
        <f>IF(N392="sníž. přenesená",J392,0)</f>
        <v>0</v>
      </c>
      <c r="BI392" s="156">
        <f>IF(N392="nulová",J392,0)</f>
        <v>0</v>
      </c>
      <c r="BJ392" s="17" t="s">
        <v>85</v>
      </c>
      <c r="BK392" s="156">
        <f>ROUND(I392*H392,2)</f>
        <v>0</v>
      </c>
      <c r="BL392" s="17" t="s">
        <v>141</v>
      </c>
      <c r="BM392" s="155" t="s">
        <v>576</v>
      </c>
    </row>
    <row r="393" spans="1:65" s="2" customFormat="1">
      <c r="A393" s="32"/>
      <c r="B393" s="33"/>
      <c r="C393" s="32"/>
      <c r="D393" s="157" t="s">
        <v>143</v>
      </c>
      <c r="E393" s="32"/>
      <c r="F393" s="158" t="s">
        <v>577</v>
      </c>
      <c r="G393" s="32"/>
      <c r="H393" s="32"/>
      <c r="I393" s="159"/>
      <c r="J393" s="32"/>
      <c r="K393" s="32"/>
      <c r="L393" s="33"/>
      <c r="M393" s="160"/>
      <c r="N393" s="161"/>
      <c r="O393" s="58"/>
      <c r="P393" s="58"/>
      <c r="Q393" s="58"/>
      <c r="R393" s="58"/>
      <c r="S393" s="58"/>
      <c r="T393" s="59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T393" s="17" t="s">
        <v>143</v>
      </c>
      <c r="AU393" s="17" t="s">
        <v>88</v>
      </c>
    </row>
    <row r="394" spans="1:65" s="13" customFormat="1">
      <c r="B394" s="162"/>
      <c r="D394" s="157" t="s">
        <v>145</v>
      </c>
      <c r="E394" s="163" t="s">
        <v>1</v>
      </c>
      <c r="F394" s="164" t="s">
        <v>578</v>
      </c>
      <c r="H394" s="165">
        <v>8</v>
      </c>
      <c r="I394" s="166"/>
      <c r="L394" s="162"/>
      <c r="M394" s="167"/>
      <c r="N394" s="168"/>
      <c r="O394" s="168"/>
      <c r="P394" s="168"/>
      <c r="Q394" s="168"/>
      <c r="R394" s="168"/>
      <c r="S394" s="168"/>
      <c r="T394" s="169"/>
      <c r="AT394" s="163" t="s">
        <v>145</v>
      </c>
      <c r="AU394" s="163" t="s">
        <v>88</v>
      </c>
      <c r="AV394" s="13" t="s">
        <v>88</v>
      </c>
      <c r="AW394" s="13" t="s">
        <v>31</v>
      </c>
      <c r="AX394" s="13" t="s">
        <v>85</v>
      </c>
      <c r="AY394" s="163" t="s">
        <v>134</v>
      </c>
    </row>
    <row r="395" spans="1:65" s="2" customFormat="1" ht="21.75" customHeight="1">
      <c r="A395" s="32"/>
      <c r="B395" s="143"/>
      <c r="C395" s="144" t="s">
        <v>579</v>
      </c>
      <c r="D395" s="144" t="s">
        <v>136</v>
      </c>
      <c r="E395" s="145" t="s">
        <v>580</v>
      </c>
      <c r="F395" s="146" t="s">
        <v>581</v>
      </c>
      <c r="G395" s="147" t="s">
        <v>139</v>
      </c>
      <c r="H395" s="148">
        <v>1</v>
      </c>
      <c r="I395" s="149"/>
      <c r="J395" s="150">
        <f>ROUND(I395*H395,2)</f>
        <v>0</v>
      </c>
      <c r="K395" s="146" t="s">
        <v>140</v>
      </c>
      <c r="L395" s="33"/>
      <c r="M395" s="151" t="s">
        <v>1</v>
      </c>
      <c r="N395" s="152" t="s">
        <v>42</v>
      </c>
      <c r="O395" s="58"/>
      <c r="P395" s="153">
        <f>O395*H395</f>
        <v>0</v>
      </c>
      <c r="Q395" s="153">
        <v>0.09</v>
      </c>
      <c r="R395" s="153">
        <f>Q395*H395</f>
        <v>0.09</v>
      </c>
      <c r="S395" s="153">
        <v>0</v>
      </c>
      <c r="T395" s="154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55" t="s">
        <v>141</v>
      </c>
      <c r="AT395" s="155" t="s">
        <v>136</v>
      </c>
      <c r="AU395" s="155" t="s">
        <v>88</v>
      </c>
      <c r="AY395" s="17" t="s">
        <v>134</v>
      </c>
      <c r="BE395" s="156">
        <f>IF(N395="základní",J395,0)</f>
        <v>0</v>
      </c>
      <c r="BF395" s="156">
        <f>IF(N395="snížená",J395,0)</f>
        <v>0</v>
      </c>
      <c r="BG395" s="156">
        <f>IF(N395="zákl. přenesená",J395,0)</f>
        <v>0</v>
      </c>
      <c r="BH395" s="156">
        <f>IF(N395="sníž. přenesená",J395,0)</f>
        <v>0</v>
      </c>
      <c r="BI395" s="156">
        <f>IF(N395="nulová",J395,0)</f>
        <v>0</v>
      </c>
      <c r="BJ395" s="17" t="s">
        <v>85</v>
      </c>
      <c r="BK395" s="156">
        <f>ROUND(I395*H395,2)</f>
        <v>0</v>
      </c>
      <c r="BL395" s="17" t="s">
        <v>141</v>
      </c>
      <c r="BM395" s="155" t="s">
        <v>582</v>
      </c>
    </row>
    <row r="396" spans="1:65" s="2" customFormat="1">
      <c r="A396" s="32"/>
      <c r="B396" s="33"/>
      <c r="C396" s="32"/>
      <c r="D396" s="157" t="s">
        <v>143</v>
      </c>
      <c r="E396" s="32"/>
      <c r="F396" s="158" t="s">
        <v>583</v>
      </c>
      <c r="G396" s="32"/>
      <c r="H396" s="32"/>
      <c r="I396" s="159"/>
      <c r="J396" s="32"/>
      <c r="K396" s="32"/>
      <c r="L396" s="33"/>
      <c r="M396" s="160"/>
      <c r="N396" s="161"/>
      <c r="O396" s="58"/>
      <c r="P396" s="58"/>
      <c r="Q396" s="58"/>
      <c r="R396" s="58"/>
      <c r="S396" s="58"/>
      <c r="T396" s="59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7" t="s">
        <v>143</v>
      </c>
      <c r="AU396" s="17" t="s">
        <v>88</v>
      </c>
    </row>
    <row r="397" spans="1:65" s="13" customFormat="1">
      <c r="B397" s="162"/>
      <c r="D397" s="157" t="s">
        <v>145</v>
      </c>
      <c r="E397" s="163" t="s">
        <v>1</v>
      </c>
      <c r="F397" s="164" t="s">
        <v>584</v>
      </c>
      <c r="H397" s="165">
        <v>1</v>
      </c>
      <c r="I397" s="166"/>
      <c r="L397" s="162"/>
      <c r="M397" s="167"/>
      <c r="N397" s="168"/>
      <c r="O397" s="168"/>
      <c r="P397" s="168"/>
      <c r="Q397" s="168"/>
      <c r="R397" s="168"/>
      <c r="S397" s="168"/>
      <c r="T397" s="169"/>
      <c r="AT397" s="163" t="s">
        <v>145</v>
      </c>
      <c r="AU397" s="163" t="s">
        <v>88</v>
      </c>
      <c r="AV397" s="13" t="s">
        <v>88</v>
      </c>
      <c r="AW397" s="13" t="s">
        <v>31</v>
      </c>
      <c r="AX397" s="13" t="s">
        <v>85</v>
      </c>
      <c r="AY397" s="163" t="s">
        <v>134</v>
      </c>
    </row>
    <row r="398" spans="1:65" s="2" customFormat="1" ht="16.5" customHeight="1">
      <c r="A398" s="32"/>
      <c r="B398" s="143"/>
      <c r="C398" s="185" t="s">
        <v>585</v>
      </c>
      <c r="D398" s="185" t="s">
        <v>326</v>
      </c>
      <c r="E398" s="186" t="s">
        <v>586</v>
      </c>
      <c r="F398" s="187" t="s">
        <v>587</v>
      </c>
      <c r="G398" s="188" t="s">
        <v>139</v>
      </c>
      <c r="H398" s="189">
        <v>1</v>
      </c>
      <c r="I398" s="190"/>
      <c r="J398" s="191">
        <f>ROUND(I398*H398,2)</f>
        <v>0</v>
      </c>
      <c r="K398" s="187" t="s">
        <v>1</v>
      </c>
      <c r="L398" s="192"/>
      <c r="M398" s="193" t="s">
        <v>1</v>
      </c>
      <c r="N398" s="194" t="s">
        <v>42</v>
      </c>
      <c r="O398" s="58"/>
      <c r="P398" s="153">
        <f>O398*H398</f>
        <v>0</v>
      </c>
      <c r="Q398" s="153">
        <v>0.08</v>
      </c>
      <c r="R398" s="153">
        <f>Q398*H398</f>
        <v>0.08</v>
      </c>
      <c r="S398" s="153">
        <v>0</v>
      </c>
      <c r="T398" s="154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55" t="s">
        <v>190</v>
      </c>
      <c r="AT398" s="155" t="s">
        <v>326</v>
      </c>
      <c r="AU398" s="155" t="s">
        <v>88</v>
      </c>
      <c r="AY398" s="17" t="s">
        <v>134</v>
      </c>
      <c r="BE398" s="156">
        <f>IF(N398="základní",J398,0)</f>
        <v>0</v>
      </c>
      <c r="BF398" s="156">
        <f>IF(N398="snížená",J398,0)</f>
        <v>0</v>
      </c>
      <c r="BG398" s="156">
        <f>IF(N398="zákl. přenesená",J398,0)</f>
        <v>0</v>
      </c>
      <c r="BH398" s="156">
        <f>IF(N398="sníž. přenesená",J398,0)</f>
        <v>0</v>
      </c>
      <c r="BI398" s="156">
        <f>IF(N398="nulová",J398,0)</f>
        <v>0</v>
      </c>
      <c r="BJ398" s="17" t="s">
        <v>85</v>
      </c>
      <c r="BK398" s="156">
        <f>ROUND(I398*H398,2)</f>
        <v>0</v>
      </c>
      <c r="BL398" s="17" t="s">
        <v>141</v>
      </c>
      <c r="BM398" s="155" t="s">
        <v>588</v>
      </c>
    </row>
    <row r="399" spans="1:65" s="2" customFormat="1">
      <c r="A399" s="32"/>
      <c r="B399" s="33"/>
      <c r="C399" s="32"/>
      <c r="D399" s="157" t="s">
        <v>143</v>
      </c>
      <c r="E399" s="32"/>
      <c r="F399" s="158" t="s">
        <v>587</v>
      </c>
      <c r="G399" s="32"/>
      <c r="H399" s="32"/>
      <c r="I399" s="159"/>
      <c r="J399" s="32"/>
      <c r="K399" s="32"/>
      <c r="L399" s="33"/>
      <c r="M399" s="160"/>
      <c r="N399" s="161"/>
      <c r="O399" s="58"/>
      <c r="P399" s="58"/>
      <c r="Q399" s="58"/>
      <c r="R399" s="58"/>
      <c r="S399" s="58"/>
      <c r="T399" s="59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T399" s="17" t="s">
        <v>143</v>
      </c>
      <c r="AU399" s="17" t="s">
        <v>88</v>
      </c>
    </row>
    <row r="400" spans="1:65" s="13" customFormat="1">
      <c r="B400" s="162"/>
      <c r="D400" s="157" t="s">
        <v>145</v>
      </c>
      <c r="E400" s="163" t="s">
        <v>1</v>
      </c>
      <c r="F400" s="164" t="s">
        <v>589</v>
      </c>
      <c r="H400" s="165">
        <v>1</v>
      </c>
      <c r="I400" s="166"/>
      <c r="L400" s="162"/>
      <c r="M400" s="167"/>
      <c r="N400" s="168"/>
      <c r="O400" s="168"/>
      <c r="P400" s="168"/>
      <c r="Q400" s="168"/>
      <c r="R400" s="168"/>
      <c r="S400" s="168"/>
      <c r="T400" s="169"/>
      <c r="AT400" s="163" t="s">
        <v>145</v>
      </c>
      <c r="AU400" s="163" t="s">
        <v>88</v>
      </c>
      <c r="AV400" s="13" t="s">
        <v>88</v>
      </c>
      <c r="AW400" s="13" t="s">
        <v>31</v>
      </c>
      <c r="AX400" s="13" t="s">
        <v>85</v>
      </c>
      <c r="AY400" s="163" t="s">
        <v>134</v>
      </c>
    </row>
    <row r="401" spans="1:65" s="14" customFormat="1">
      <c r="B401" s="170"/>
      <c r="D401" s="157" t="s">
        <v>145</v>
      </c>
      <c r="E401" s="171" t="s">
        <v>1</v>
      </c>
      <c r="F401" s="172" t="s">
        <v>590</v>
      </c>
      <c r="H401" s="171" t="s">
        <v>1</v>
      </c>
      <c r="I401" s="173"/>
      <c r="L401" s="170"/>
      <c r="M401" s="174"/>
      <c r="N401" s="175"/>
      <c r="O401" s="175"/>
      <c r="P401" s="175"/>
      <c r="Q401" s="175"/>
      <c r="R401" s="175"/>
      <c r="S401" s="175"/>
      <c r="T401" s="176"/>
      <c r="AT401" s="171" t="s">
        <v>145</v>
      </c>
      <c r="AU401" s="171" t="s">
        <v>88</v>
      </c>
      <c r="AV401" s="14" t="s">
        <v>85</v>
      </c>
      <c r="AW401" s="14" t="s">
        <v>31</v>
      </c>
      <c r="AX401" s="14" t="s">
        <v>77</v>
      </c>
      <c r="AY401" s="171" t="s">
        <v>134</v>
      </c>
    </row>
    <row r="402" spans="1:65" s="2" customFormat="1" ht="21.75" customHeight="1">
      <c r="A402" s="32"/>
      <c r="B402" s="143"/>
      <c r="C402" s="144" t="s">
        <v>591</v>
      </c>
      <c r="D402" s="144" t="s">
        <v>136</v>
      </c>
      <c r="E402" s="145" t="s">
        <v>592</v>
      </c>
      <c r="F402" s="146" t="s">
        <v>593</v>
      </c>
      <c r="G402" s="147" t="s">
        <v>139</v>
      </c>
      <c r="H402" s="148">
        <v>10</v>
      </c>
      <c r="I402" s="149"/>
      <c r="J402" s="150">
        <f>ROUND(I402*H402,2)</f>
        <v>0</v>
      </c>
      <c r="K402" s="146" t="s">
        <v>140</v>
      </c>
      <c r="L402" s="33"/>
      <c r="M402" s="151" t="s">
        <v>1</v>
      </c>
      <c r="N402" s="152" t="s">
        <v>42</v>
      </c>
      <c r="O402" s="58"/>
      <c r="P402" s="153">
        <f>O402*H402</f>
        <v>0</v>
      </c>
      <c r="Q402" s="153">
        <v>0.09</v>
      </c>
      <c r="R402" s="153">
        <f>Q402*H402</f>
        <v>0.89999999999999991</v>
      </c>
      <c r="S402" s="153">
        <v>0</v>
      </c>
      <c r="T402" s="154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55" t="s">
        <v>141</v>
      </c>
      <c r="AT402" s="155" t="s">
        <v>136</v>
      </c>
      <c r="AU402" s="155" t="s">
        <v>88</v>
      </c>
      <c r="AY402" s="17" t="s">
        <v>134</v>
      </c>
      <c r="BE402" s="156">
        <f>IF(N402="základní",J402,0)</f>
        <v>0</v>
      </c>
      <c r="BF402" s="156">
        <f>IF(N402="snížená",J402,0)</f>
        <v>0</v>
      </c>
      <c r="BG402" s="156">
        <f>IF(N402="zákl. přenesená",J402,0)</f>
        <v>0</v>
      </c>
      <c r="BH402" s="156">
        <f>IF(N402="sníž. přenesená",J402,0)</f>
        <v>0</v>
      </c>
      <c r="BI402" s="156">
        <f>IF(N402="nulová",J402,0)</f>
        <v>0</v>
      </c>
      <c r="BJ402" s="17" t="s">
        <v>85</v>
      </c>
      <c r="BK402" s="156">
        <f>ROUND(I402*H402,2)</f>
        <v>0</v>
      </c>
      <c r="BL402" s="17" t="s">
        <v>141</v>
      </c>
      <c r="BM402" s="155" t="s">
        <v>594</v>
      </c>
    </row>
    <row r="403" spans="1:65" s="2" customFormat="1">
      <c r="A403" s="32"/>
      <c r="B403" s="33"/>
      <c r="C403" s="32"/>
      <c r="D403" s="157" t="s">
        <v>143</v>
      </c>
      <c r="E403" s="32"/>
      <c r="F403" s="158" t="s">
        <v>595</v>
      </c>
      <c r="G403" s="32"/>
      <c r="H403" s="32"/>
      <c r="I403" s="159"/>
      <c r="J403" s="32"/>
      <c r="K403" s="32"/>
      <c r="L403" s="33"/>
      <c r="M403" s="160"/>
      <c r="N403" s="161"/>
      <c r="O403" s="58"/>
      <c r="P403" s="58"/>
      <c r="Q403" s="58"/>
      <c r="R403" s="58"/>
      <c r="S403" s="58"/>
      <c r="T403" s="59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T403" s="17" t="s">
        <v>143</v>
      </c>
      <c r="AU403" s="17" t="s">
        <v>88</v>
      </c>
    </row>
    <row r="404" spans="1:65" s="13" customFormat="1">
      <c r="B404" s="162"/>
      <c r="D404" s="157" t="s">
        <v>145</v>
      </c>
      <c r="E404" s="163" t="s">
        <v>1</v>
      </c>
      <c r="F404" s="164" t="s">
        <v>596</v>
      </c>
      <c r="H404" s="165">
        <v>10</v>
      </c>
      <c r="I404" s="166"/>
      <c r="L404" s="162"/>
      <c r="M404" s="167"/>
      <c r="N404" s="168"/>
      <c r="O404" s="168"/>
      <c r="P404" s="168"/>
      <c r="Q404" s="168"/>
      <c r="R404" s="168"/>
      <c r="S404" s="168"/>
      <c r="T404" s="169"/>
      <c r="AT404" s="163" t="s">
        <v>145</v>
      </c>
      <c r="AU404" s="163" t="s">
        <v>88</v>
      </c>
      <c r="AV404" s="13" t="s">
        <v>88</v>
      </c>
      <c r="AW404" s="13" t="s">
        <v>31</v>
      </c>
      <c r="AX404" s="13" t="s">
        <v>85</v>
      </c>
      <c r="AY404" s="163" t="s">
        <v>134</v>
      </c>
    </row>
    <row r="405" spans="1:65" s="2" customFormat="1" ht="16.5" customHeight="1">
      <c r="A405" s="32"/>
      <c r="B405" s="143"/>
      <c r="C405" s="185" t="s">
        <v>597</v>
      </c>
      <c r="D405" s="185" t="s">
        <v>326</v>
      </c>
      <c r="E405" s="186" t="s">
        <v>598</v>
      </c>
      <c r="F405" s="187" t="s">
        <v>599</v>
      </c>
      <c r="G405" s="188" t="s">
        <v>139</v>
      </c>
      <c r="H405" s="189">
        <v>10</v>
      </c>
      <c r="I405" s="190"/>
      <c r="J405" s="191">
        <f>ROUND(I405*H405,2)</f>
        <v>0</v>
      </c>
      <c r="K405" s="187" t="s">
        <v>140</v>
      </c>
      <c r="L405" s="192"/>
      <c r="M405" s="193" t="s">
        <v>1</v>
      </c>
      <c r="N405" s="194" t="s">
        <v>42</v>
      </c>
      <c r="O405" s="58"/>
      <c r="P405" s="153">
        <f>O405*H405</f>
        <v>0</v>
      </c>
      <c r="Q405" s="153">
        <v>5.6300000000000003E-2</v>
      </c>
      <c r="R405" s="153">
        <f>Q405*H405</f>
        <v>0.56300000000000006</v>
      </c>
      <c r="S405" s="153">
        <v>0</v>
      </c>
      <c r="T405" s="154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55" t="s">
        <v>190</v>
      </c>
      <c r="AT405" s="155" t="s">
        <v>326</v>
      </c>
      <c r="AU405" s="155" t="s">
        <v>88</v>
      </c>
      <c r="AY405" s="17" t="s">
        <v>134</v>
      </c>
      <c r="BE405" s="156">
        <f>IF(N405="základní",J405,0)</f>
        <v>0</v>
      </c>
      <c r="BF405" s="156">
        <f>IF(N405="snížená",J405,0)</f>
        <v>0</v>
      </c>
      <c r="BG405" s="156">
        <f>IF(N405="zákl. přenesená",J405,0)</f>
        <v>0</v>
      </c>
      <c r="BH405" s="156">
        <f>IF(N405="sníž. přenesená",J405,0)</f>
        <v>0</v>
      </c>
      <c r="BI405" s="156">
        <f>IF(N405="nulová",J405,0)</f>
        <v>0</v>
      </c>
      <c r="BJ405" s="17" t="s">
        <v>85</v>
      </c>
      <c r="BK405" s="156">
        <f>ROUND(I405*H405,2)</f>
        <v>0</v>
      </c>
      <c r="BL405" s="17" t="s">
        <v>141</v>
      </c>
      <c r="BM405" s="155" t="s">
        <v>600</v>
      </c>
    </row>
    <row r="406" spans="1:65" s="2" customFormat="1">
      <c r="A406" s="32"/>
      <c r="B406" s="33"/>
      <c r="C406" s="32"/>
      <c r="D406" s="157" t="s">
        <v>143</v>
      </c>
      <c r="E406" s="32"/>
      <c r="F406" s="158" t="s">
        <v>599</v>
      </c>
      <c r="G406" s="32"/>
      <c r="H406" s="32"/>
      <c r="I406" s="159"/>
      <c r="J406" s="32"/>
      <c r="K406" s="32"/>
      <c r="L406" s="33"/>
      <c r="M406" s="160"/>
      <c r="N406" s="161"/>
      <c r="O406" s="58"/>
      <c r="P406" s="58"/>
      <c r="Q406" s="58"/>
      <c r="R406" s="58"/>
      <c r="S406" s="58"/>
      <c r="T406" s="59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7" t="s">
        <v>143</v>
      </c>
      <c r="AU406" s="17" t="s">
        <v>88</v>
      </c>
    </row>
    <row r="407" spans="1:65" s="13" customFormat="1">
      <c r="B407" s="162"/>
      <c r="D407" s="157" t="s">
        <v>145</v>
      </c>
      <c r="E407" s="163" t="s">
        <v>1</v>
      </c>
      <c r="F407" s="164" t="s">
        <v>601</v>
      </c>
      <c r="H407" s="165">
        <v>10</v>
      </c>
      <c r="I407" s="166"/>
      <c r="L407" s="162"/>
      <c r="M407" s="167"/>
      <c r="N407" s="168"/>
      <c r="O407" s="168"/>
      <c r="P407" s="168"/>
      <c r="Q407" s="168"/>
      <c r="R407" s="168"/>
      <c r="S407" s="168"/>
      <c r="T407" s="169"/>
      <c r="AT407" s="163" t="s">
        <v>145</v>
      </c>
      <c r="AU407" s="163" t="s">
        <v>88</v>
      </c>
      <c r="AV407" s="13" t="s">
        <v>88</v>
      </c>
      <c r="AW407" s="13" t="s">
        <v>31</v>
      </c>
      <c r="AX407" s="13" t="s">
        <v>85</v>
      </c>
      <c r="AY407" s="163" t="s">
        <v>134</v>
      </c>
    </row>
    <row r="408" spans="1:65" s="14" customFormat="1">
      <c r="B408" s="170"/>
      <c r="D408" s="157" t="s">
        <v>145</v>
      </c>
      <c r="E408" s="171" t="s">
        <v>1</v>
      </c>
      <c r="F408" s="172" t="s">
        <v>590</v>
      </c>
      <c r="H408" s="171" t="s">
        <v>1</v>
      </c>
      <c r="I408" s="173"/>
      <c r="L408" s="170"/>
      <c r="M408" s="174"/>
      <c r="N408" s="175"/>
      <c r="O408" s="175"/>
      <c r="P408" s="175"/>
      <c r="Q408" s="175"/>
      <c r="R408" s="175"/>
      <c r="S408" s="175"/>
      <c r="T408" s="176"/>
      <c r="AT408" s="171" t="s">
        <v>145</v>
      </c>
      <c r="AU408" s="171" t="s">
        <v>88</v>
      </c>
      <c r="AV408" s="14" t="s">
        <v>85</v>
      </c>
      <c r="AW408" s="14" t="s">
        <v>31</v>
      </c>
      <c r="AX408" s="14" t="s">
        <v>77</v>
      </c>
      <c r="AY408" s="171" t="s">
        <v>134</v>
      </c>
    </row>
    <row r="409" spans="1:65" s="2" customFormat="1" ht="16.5" customHeight="1">
      <c r="A409" s="32"/>
      <c r="B409" s="143"/>
      <c r="C409" s="144" t="s">
        <v>602</v>
      </c>
      <c r="D409" s="144" t="s">
        <v>136</v>
      </c>
      <c r="E409" s="145" t="s">
        <v>603</v>
      </c>
      <c r="F409" s="146" t="s">
        <v>604</v>
      </c>
      <c r="G409" s="147" t="s">
        <v>208</v>
      </c>
      <c r="H409" s="148">
        <v>0.5</v>
      </c>
      <c r="I409" s="149"/>
      <c r="J409" s="150">
        <f>ROUND(I409*H409,2)</f>
        <v>0</v>
      </c>
      <c r="K409" s="146" t="s">
        <v>140</v>
      </c>
      <c r="L409" s="33"/>
      <c r="M409" s="151" t="s">
        <v>1</v>
      </c>
      <c r="N409" s="152" t="s">
        <v>42</v>
      </c>
      <c r="O409" s="58"/>
      <c r="P409" s="153">
        <f>O409*H409</f>
        <v>0</v>
      </c>
      <c r="Q409" s="153">
        <v>0</v>
      </c>
      <c r="R409" s="153">
        <f>Q409*H409</f>
        <v>0</v>
      </c>
      <c r="S409" s="153">
        <v>0</v>
      </c>
      <c r="T409" s="154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55" t="s">
        <v>141</v>
      </c>
      <c r="AT409" s="155" t="s">
        <v>136</v>
      </c>
      <c r="AU409" s="155" t="s">
        <v>88</v>
      </c>
      <c r="AY409" s="17" t="s">
        <v>134</v>
      </c>
      <c r="BE409" s="156">
        <f>IF(N409="základní",J409,0)</f>
        <v>0</v>
      </c>
      <c r="BF409" s="156">
        <f>IF(N409="snížená",J409,0)</f>
        <v>0</v>
      </c>
      <c r="BG409" s="156">
        <f>IF(N409="zákl. přenesená",J409,0)</f>
        <v>0</v>
      </c>
      <c r="BH409" s="156">
        <f>IF(N409="sníž. přenesená",J409,0)</f>
        <v>0</v>
      </c>
      <c r="BI409" s="156">
        <f>IF(N409="nulová",J409,0)</f>
        <v>0</v>
      </c>
      <c r="BJ409" s="17" t="s">
        <v>85</v>
      </c>
      <c r="BK409" s="156">
        <f>ROUND(I409*H409,2)</f>
        <v>0</v>
      </c>
      <c r="BL409" s="17" t="s">
        <v>141</v>
      </c>
      <c r="BM409" s="155" t="s">
        <v>605</v>
      </c>
    </row>
    <row r="410" spans="1:65" s="2" customFormat="1">
      <c r="A410" s="32"/>
      <c r="B410" s="33"/>
      <c r="C410" s="32"/>
      <c r="D410" s="157" t="s">
        <v>143</v>
      </c>
      <c r="E410" s="32"/>
      <c r="F410" s="158" t="s">
        <v>606</v>
      </c>
      <c r="G410" s="32"/>
      <c r="H410" s="32"/>
      <c r="I410" s="159"/>
      <c r="J410" s="32"/>
      <c r="K410" s="32"/>
      <c r="L410" s="33"/>
      <c r="M410" s="160"/>
      <c r="N410" s="161"/>
      <c r="O410" s="58"/>
      <c r="P410" s="58"/>
      <c r="Q410" s="58"/>
      <c r="R410" s="58"/>
      <c r="S410" s="58"/>
      <c r="T410" s="59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T410" s="17" t="s">
        <v>143</v>
      </c>
      <c r="AU410" s="17" t="s">
        <v>88</v>
      </c>
    </row>
    <row r="411" spans="1:65" s="14" customFormat="1">
      <c r="B411" s="170"/>
      <c r="D411" s="157" t="s">
        <v>145</v>
      </c>
      <c r="E411" s="171" t="s">
        <v>1</v>
      </c>
      <c r="F411" s="172" t="s">
        <v>607</v>
      </c>
      <c r="H411" s="171" t="s">
        <v>1</v>
      </c>
      <c r="I411" s="173"/>
      <c r="L411" s="170"/>
      <c r="M411" s="174"/>
      <c r="N411" s="175"/>
      <c r="O411" s="175"/>
      <c r="P411" s="175"/>
      <c r="Q411" s="175"/>
      <c r="R411" s="175"/>
      <c r="S411" s="175"/>
      <c r="T411" s="176"/>
      <c r="AT411" s="171" t="s">
        <v>145</v>
      </c>
      <c r="AU411" s="171" t="s">
        <v>88</v>
      </c>
      <c r="AV411" s="14" t="s">
        <v>85</v>
      </c>
      <c r="AW411" s="14" t="s">
        <v>31</v>
      </c>
      <c r="AX411" s="14" t="s">
        <v>77</v>
      </c>
      <c r="AY411" s="171" t="s">
        <v>134</v>
      </c>
    </row>
    <row r="412" spans="1:65" s="14" customFormat="1">
      <c r="B412" s="170"/>
      <c r="D412" s="157" t="s">
        <v>145</v>
      </c>
      <c r="E412" s="171" t="s">
        <v>1</v>
      </c>
      <c r="F412" s="172" t="s">
        <v>608</v>
      </c>
      <c r="H412" s="171" t="s">
        <v>1</v>
      </c>
      <c r="I412" s="173"/>
      <c r="L412" s="170"/>
      <c r="M412" s="174"/>
      <c r="N412" s="175"/>
      <c r="O412" s="175"/>
      <c r="P412" s="175"/>
      <c r="Q412" s="175"/>
      <c r="R412" s="175"/>
      <c r="S412" s="175"/>
      <c r="T412" s="176"/>
      <c r="AT412" s="171" t="s">
        <v>145</v>
      </c>
      <c r="AU412" s="171" t="s">
        <v>88</v>
      </c>
      <c r="AV412" s="14" t="s">
        <v>85</v>
      </c>
      <c r="AW412" s="14" t="s">
        <v>31</v>
      </c>
      <c r="AX412" s="14" t="s">
        <v>77</v>
      </c>
      <c r="AY412" s="171" t="s">
        <v>134</v>
      </c>
    </row>
    <row r="413" spans="1:65" s="13" customFormat="1">
      <c r="B413" s="162"/>
      <c r="D413" s="157" t="s">
        <v>145</v>
      </c>
      <c r="E413" s="163" t="s">
        <v>1</v>
      </c>
      <c r="F413" s="164" t="s">
        <v>609</v>
      </c>
      <c r="H413" s="165">
        <v>0.5</v>
      </c>
      <c r="I413" s="166"/>
      <c r="L413" s="162"/>
      <c r="M413" s="167"/>
      <c r="N413" s="168"/>
      <c r="O413" s="168"/>
      <c r="P413" s="168"/>
      <c r="Q413" s="168"/>
      <c r="R413" s="168"/>
      <c r="S413" s="168"/>
      <c r="T413" s="169"/>
      <c r="AT413" s="163" t="s">
        <v>145</v>
      </c>
      <c r="AU413" s="163" t="s">
        <v>88</v>
      </c>
      <c r="AV413" s="13" t="s">
        <v>88</v>
      </c>
      <c r="AW413" s="13" t="s">
        <v>31</v>
      </c>
      <c r="AX413" s="13" t="s">
        <v>85</v>
      </c>
      <c r="AY413" s="163" t="s">
        <v>134</v>
      </c>
    </row>
    <row r="414" spans="1:65" s="2" customFormat="1" ht="16.5" customHeight="1">
      <c r="A414" s="32"/>
      <c r="B414" s="143"/>
      <c r="C414" s="144" t="s">
        <v>610</v>
      </c>
      <c r="D414" s="144" t="s">
        <v>136</v>
      </c>
      <c r="E414" s="145" t="s">
        <v>611</v>
      </c>
      <c r="F414" s="146" t="s">
        <v>612</v>
      </c>
      <c r="G414" s="147" t="s">
        <v>160</v>
      </c>
      <c r="H414" s="148">
        <v>1</v>
      </c>
      <c r="I414" s="149"/>
      <c r="J414" s="150">
        <f>ROUND(I414*H414,2)</f>
        <v>0</v>
      </c>
      <c r="K414" s="146" t="s">
        <v>140</v>
      </c>
      <c r="L414" s="33"/>
      <c r="M414" s="151" t="s">
        <v>1</v>
      </c>
      <c r="N414" s="152" t="s">
        <v>42</v>
      </c>
      <c r="O414" s="58"/>
      <c r="P414" s="153">
        <f>O414*H414</f>
        <v>0</v>
      </c>
      <c r="Q414" s="153">
        <v>4.5999999999999999E-3</v>
      </c>
      <c r="R414" s="153">
        <f>Q414*H414</f>
        <v>4.5999999999999999E-3</v>
      </c>
      <c r="S414" s="153">
        <v>0</v>
      </c>
      <c r="T414" s="154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55" t="s">
        <v>141</v>
      </c>
      <c r="AT414" s="155" t="s">
        <v>136</v>
      </c>
      <c r="AU414" s="155" t="s">
        <v>88</v>
      </c>
      <c r="AY414" s="17" t="s">
        <v>134</v>
      </c>
      <c r="BE414" s="156">
        <f>IF(N414="základní",J414,0)</f>
        <v>0</v>
      </c>
      <c r="BF414" s="156">
        <f>IF(N414="snížená",J414,0)</f>
        <v>0</v>
      </c>
      <c r="BG414" s="156">
        <f>IF(N414="zákl. přenesená",J414,0)</f>
        <v>0</v>
      </c>
      <c r="BH414" s="156">
        <f>IF(N414="sníž. přenesená",J414,0)</f>
        <v>0</v>
      </c>
      <c r="BI414" s="156">
        <f>IF(N414="nulová",J414,0)</f>
        <v>0</v>
      </c>
      <c r="BJ414" s="17" t="s">
        <v>85</v>
      </c>
      <c r="BK414" s="156">
        <f>ROUND(I414*H414,2)</f>
        <v>0</v>
      </c>
      <c r="BL414" s="17" t="s">
        <v>141</v>
      </c>
      <c r="BM414" s="155" t="s">
        <v>613</v>
      </c>
    </row>
    <row r="415" spans="1:65" s="2" customFormat="1">
      <c r="A415" s="32"/>
      <c r="B415" s="33"/>
      <c r="C415" s="32"/>
      <c r="D415" s="157" t="s">
        <v>143</v>
      </c>
      <c r="E415" s="32"/>
      <c r="F415" s="158" t="s">
        <v>614</v>
      </c>
      <c r="G415" s="32"/>
      <c r="H415" s="32"/>
      <c r="I415" s="159"/>
      <c r="J415" s="32"/>
      <c r="K415" s="32"/>
      <c r="L415" s="33"/>
      <c r="M415" s="160"/>
      <c r="N415" s="161"/>
      <c r="O415" s="58"/>
      <c r="P415" s="58"/>
      <c r="Q415" s="58"/>
      <c r="R415" s="58"/>
      <c r="S415" s="58"/>
      <c r="T415" s="59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T415" s="17" t="s">
        <v>143</v>
      </c>
      <c r="AU415" s="17" t="s">
        <v>88</v>
      </c>
    </row>
    <row r="416" spans="1:65" s="13" customFormat="1">
      <c r="B416" s="162"/>
      <c r="D416" s="157" t="s">
        <v>145</v>
      </c>
      <c r="E416" s="163" t="s">
        <v>1</v>
      </c>
      <c r="F416" s="164" t="s">
        <v>615</v>
      </c>
      <c r="H416" s="165">
        <v>1</v>
      </c>
      <c r="I416" s="166"/>
      <c r="L416" s="162"/>
      <c r="M416" s="167"/>
      <c r="N416" s="168"/>
      <c r="O416" s="168"/>
      <c r="P416" s="168"/>
      <c r="Q416" s="168"/>
      <c r="R416" s="168"/>
      <c r="S416" s="168"/>
      <c r="T416" s="169"/>
      <c r="AT416" s="163" t="s">
        <v>145</v>
      </c>
      <c r="AU416" s="163" t="s">
        <v>88</v>
      </c>
      <c r="AV416" s="13" t="s">
        <v>88</v>
      </c>
      <c r="AW416" s="13" t="s">
        <v>31</v>
      </c>
      <c r="AX416" s="13" t="s">
        <v>85</v>
      </c>
      <c r="AY416" s="163" t="s">
        <v>134</v>
      </c>
    </row>
    <row r="417" spans="1:65" s="2" customFormat="1" ht="16.5" customHeight="1">
      <c r="A417" s="32"/>
      <c r="B417" s="143"/>
      <c r="C417" s="144" t="s">
        <v>616</v>
      </c>
      <c r="D417" s="144" t="s">
        <v>136</v>
      </c>
      <c r="E417" s="145" t="s">
        <v>617</v>
      </c>
      <c r="F417" s="146" t="s">
        <v>618</v>
      </c>
      <c r="G417" s="147" t="s">
        <v>160</v>
      </c>
      <c r="H417" s="148">
        <v>1</v>
      </c>
      <c r="I417" s="149"/>
      <c r="J417" s="150">
        <f>ROUND(I417*H417,2)</f>
        <v>0</v>
      </c>
      <c r="K417" s="146" t="s">
        <v>140</v>
      </c>
      <c r="L417" s="33"/>
      <c r="M417" s="151" t="s">
        <v>1</v>
      </c>
      <c r="N417" s="152" t="s">
        <v>42</v>
      </c>
      <c r="O417" s="58"/>
      <c r="P417" s="153">
        <f>O417*H417</f>
        <v>0</v>
      </c>
      <c r="Q417" s="153">
        <v>0</v>
      </c>
      <c r="R417" s="153">
        <f>Q417*H417</f>
        <v>0</v>
      </c>
      <c r="S417" s="153">
        <v>0</v>
      </c>
      <c r="T417" s="154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55" t="s">
        <v>141</v>
      </c>
      <c r="AT417" s="155" t="s">
        <v>136</v>
      </c>
      <c r="AU417" s="155" t="s">
        <v>88</v>
      </c>
      <c r="AY417" s="17" t="s">
        <v>134</v>
      </c>
      <c r="BE417" s="156">
        <f>IF(N417="základní",J417,0)</f>
        <v>0</v>
      </c>
      <c r="BF417" s="156">
        <f>IF(N417="snížená",J417,0)</f>
        <v>0</v>
      </c>
      <c r="BG417" s="156">
        <f>IF(N417="zákl. přenesená",J417,0)</f>
        <v>0</v>
      </c>
      <c r="BH417" s="156">
        <f>IF(N417="sníž. přenesená",J417,0)</f>
        <v>0</v>
      </c>
      <c r="BI417" s="156">
        <f>IF(N417="nulová",J417,0)</f>
        <v>0</v>
      </c>
      <c r="BJ417" s="17" t="s">
        <v>85</v>
      </c>
      <c r="BK417" s="156">
        <f>ROUND(I417*H417,2)</f>
        <v>0</v>
      </c>
      <c r="BL417" s="17" t="s">
        <v>141</v>
      </c>
      <c r="BM417" s="155" t="s">
        <v>619</v>
      </c>
    </row>
    <row r="418" spans="1:65" s="2" customFormat="1">
      <c r="A418" s="32"/>
      <c r="B418" s="33"/>
      <c r="C418" s="32"/>
      <c r="D418" s="157" t="s">
        <v>143</v>
      </c>
      <c r="E418" s="32"/>
      <c r="F418" s="158" t="s">
        <v>620</v>
      </c>
      <c r="G418" s="32"/>
      <c r="H418" s="32"/>
      <c r="I418" s="159"/>
      <c r="J418" s="32"/>
      <c r="K418" s="32"/>
      <c r="L418" s="33"/>
      <c r="M418" s="160"/>
      <c r="N418" s="161"/>
      <c r="O418" s="58"/>
      <c r="P418" s="58"/>
      <c r="Q418" s="58"/>
      <c r="R418" s="58"/>
      <c r="S418" s="58"/>
      <c r="T418" s="59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T418" s="17" t="s">
        <v>143</v>
      </c>
      <c r="AU418" s="17" t="s">
        <v>88</v>
      </c>
    </row>
    <row r="419" spans="1:65" s="13" customFormat="1">
      <c r="B419" s="162"/>
      <c r="D419" s="157" t="s">
        <v>145</v>
      </c>
      <c r="E419" s="163" t="s">
        <v>1</v>
      </c>
      <c r="F419" s="164" t="s">
        <v>621</v>
      </c>
      <c r="H419" s="165">
        <v>1</v>
      </c>
      <c r="I419" s="166"/>
      <c r="L419" s="162"/>
      <c r="M419" s="167"/>
      <c r="N419" s="168"/>
      <c r="O419" s="168"/>
      <c r="P419" s="168"/>
      <c r="Q419" s="168"/>
      <c r="R419" s="168"/>
      <c r="S419" s="168"/>
      <c r="T419" s="169"/>
      <c r="AT419" s="163" t="s">
        <v>145</v>
      </c>
      <c r="AU419" s="163" t="s">
        <v>88</v>
      </c>
      <c r="AV419" s="13" t="s">
        <v>88</v>
      </c>
      <c r="AW419" s="13" t="s">
        <v>31</v>
      </c>
      <c r="AX419" s="13" t="s">
        <v>85</v>
      </c>
      <c r="AY419" s="163" t="s">
        <v>134</v>
      </c>
    </row>
    <row r="420" spans="1:65" s="12" customFormat="1" ht="22.9" customHeight="1">
      <c r="B420" s="130"/>
      <c r="D420" s="131" t="s">
        <v>76</v>
      </c>
      <c r="E420" s="141" t="s">
        <v>197</v>
      </c>
      <c r="F420" s="141" t="s">
        <v>622</v>
      </c>
      <c r="I420" s="133"/>
      <c r="J420" s="142">
        <f>BK420</f>
        <v>0</v>
      </c>
      <c r="L420" s="130"/>
      <c r="M420" s="135"/>
      <c r="N420" s="136"/>
      <c r="O420" s="136"/>
      <c r="P420" s="137">
        <f>SUM(P421:P434)</f>
        <v>0</v>
      </c>
      <c r="Q420" s="136"/>
      <c r="R420" s="137">
        <f>SUM(R421:R434)</f>
        <v>0.33777600000000002</v>
      </c>
      <c r="S420" s="136"/>
      <c r="T420" s="138">
        <f>SUM(T421:T434)</f>
        <v>4.2000000000000003E-2</v>
      </c>
      <c r="AR420" s="131" t="s">
        <v>85</v>
      </c>
      <c r="AT420" s="139" t="s">
        <v>76</v>
      </c>
      <c r="AU420" s="139" t="s">
        <v>85</v>
      </c>
      <c r="AY420" s="131" t="s">
        <v>134</v>
      </c>
      <c r="BK420" s="140">
        <f>SUM(BK421:BK434)</f>
        <v>0</v>
      </c>
    </row>
    <row r="421" spans="1:65" s="2" customFormat="1" ht="16.5" customHeight="1">
      <c r="A421" s="32"/>
      <c r="B421" s="143"/>
      <c r="C421" s="144" t="s">
        <v>623</v>
      </c>
      <c r="D421" s="144" t="s">
        <v>136</v>
      </c>
      <c r="E421" s="145" t="s">
        <v>624</v>
      </c>
      <c r="F421" s="146" t="s">
        <v>625</v>
      </c>
      <c r="G421" s="147" t="s">
        <v>177</v>
      </c>
      <c r="H421" s="148">
        <v>2</v>
      </c>
      <c r="I421" s="149"/>
      <c r="J421" s="150">
        <f>ROUND(I421*H421,2)</f>
        <v>0</v>
      </c>
      <c r="K421" s="146" t="s">
        <v>140</v>
      </c>
      <c r="L421" s="33"/>
      <c r="M421" s="151" t="s">
        <v>1</v>
      </c>
      <c r="N421" s="152" t="s">
        <v>42</v>
      </c>
      <c r="O421" s="58"/>
      <c r="P421" s="153">
        <f>O421*H421</f>
        <v>0</v>
      </c>
      <c r="Q421" s="153">
        <v>0.16850000000000001</v>
      </c>
      <c r="R421" s="153">
        <f>Q421*H421</f>
        <v>0.33700000000000002</v>
      </c>
      <c r="S421" s="153">
        <v>0</v>
      </c>
      <c r="T421" s="154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55" t="s">
        <v>141</v>
      </c>
      <c r="AT421" s="155" t="s">
        <v>136</v>
      </c>
      <c r="AU421" s="155" t="s">
        <v>88</v>
      </c>
      <c r="AY421" s="17" t="s">
        <v>134</v>
      </c>
      <c r="BE421" s="156">
        <f>IF(N421="základní",J421,0)</f>
        <v>0</v>
      </c>
      <c r="BF421" s="156">
        <f>IF(N421="snížená",J421,0)</f>
        <v>0</v>
      </c>
      <c r="BG421" s="156">
        <f>IF(N421="zákl. přenesená",J421,0)</f>
        <v>0</v>
      </c>
      <c r="BH421" s="156">
        <f>IF(N421="sníž. přenesená",J421,0)</f>
        <v>0</v>
      </c>
      <c r="BI421" s="156">
        <f>IF(N421="nulová",J421,0)</f>
        <v>0</v>
      </c>
      <c r="BJ421" s="17" t="s">
        <v>85</v>
      </c>
      <c r="BK421" s="156">
        <f>ROUND(I421*H421,2)</f>
        <v>0</v>
      </c>
      <c r="BL421" s="17" t="s">
        <v>141</v>
      </c>
      <c r="BM421" s="155" t="s">
        <v>626</v>
      </c>
    </row>
    <row r="422" spans="1:65" s="2" customFormat="1" ht="19.5">
      <c r="A422" s="32"/>
      <c r="B422" s="33"/>
      <c r="C422" s="32"/>
      <c r="D422" s="157" t="s">
        <v>143</v>
      </c>
      <c r="E422" s="32"/>
      <c r="F422" s="158" t="s">
        <v>627</v>
      </c>
      <c r="G422" s="32"/>
      <c r="H422" s="32"/>
      <c r="I422" s="159"/>
      <c r="J422" s="32"/>
      <c r="K422" s="32"/>
      <c r="L422" s="33"/>
      <c r="M422" s="160"/>
      <c r="N422" s="161"/>
      <c r="O422" s="58"/>
      <c r="P422" s="58"/>
      <c r="Q422" s="58"/>
      <c r="R422" s="58"/>
      <c r="S422" s="58"/>
      <c r="T422" s="59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T422" s="17" t="s">
        <v>143</v>
      </c>
      <c r="AU422" s="17" t="s">
        <v>88</v>
      </c>
    </row>
    <row r="423" spans="1:65" s="14" customFormat="1">
      <c r="B423" s="170"/>
      <c r="D423" s="157" t="s">
        <v>145</v>
      </c>
      <c r="E423" s="171" t="s">
        <v>1</v>
      </c>
      <c r="F423" s="172" t="s">
        <v>628</v>
      </c>
      <c r="H423" s="171" t="s">
        <v>1</v>
      </c>
      <c r="I423" s="173"/>
      <c r="L423" s="170"/>
      <c r="M423" s="174"/>
      <c r="N423" s="175"/>
      <c r="O423" s="175"/>
      <c r="P423" s="175"/>
      <c r="Q423" s="175"/>
      <c r="R423" s="175"/>
      <c r="S423" s="175"/>
      <c r="T423" s="176"/>
      <c r="AT423" s="171" t="s">
        <v>145</v>
      </c>
      <c r="AU423" s="171" t="s">
        <v>88</v>
      </c>
      <c r="AV423" s="14" t="s">
        <v>85</v>
      </c>
      <c r="AW423" s="14" t="s">
        <v>31</v>
      </c>
      <c r="AX423" s="14" t="s">
        <v>77</v>
      </c>
      <c r="AY423" s="171" t="s">
        <v>134</v>
      </c>
    </row>
    <row r="424" spans="1:65" s="13" customFormat="1">
      <c r="B424" s="162"/>
      <c r="D424" s="157" t="s">
        <v>145</v>
      </c>
      <c r="E424" s="163" t="s">
        <v>1</v>
      </c>
      <c r="F424" s="164" t="s">
        <v>629</v>
      </c>
      <c r="H424" s="165">
        <v>2</v>
      </c>
      <c r="I424" s="166"/>
      <c r="L424" s="162"/>
      <c r="M424" s="167"/>
      <c r="N424" s="168"/>
      <c r="O424" s="168"/>
      <c r="P424" s="168"/>
      <c r="Q424" s="168"/>
      <c r="R424" s="168"/>
      <c r="S424" s="168"/>
      <c r="T424" s="169"/>
      <c r="AT424" s="163" t="s">
        <v>145</v>
      </c>
      <c r="AU424" s="163" t="s">
        <v>88</v>
      </c>
      <c r="AV424" s="13" t="s">
        <v>88</v>
      </c>
      <c r="AW424" s="13" t="s">
        <v>31</v>
      </c>
      <c r="AX424" s="13" t="s">
        <v>85</v>
      </c>
      <c r="AY424" s="163" t="s">
        <v>134</v>
      </c>
    </row>
    <row r="425" spans="1:65" s="2" customFormat="1" ht="16.5" customHeight="1">
      <c r="A425" s="32"/>
      <c r="B425" s="143"/>
      <c r="C425" s="144" t="s">
        <v>630</v>
      </c>
      <c r="D425" s="144" t="s">
        <v>136</v>
      </c>
      <c r="E425" s="145" t="s">
        <v>631</v>
      </c>
      <c r="F425" s="146" t="s">
        <v>632</v>
      </c>
      <c r="G425" s="147" t="s">
        <v>177</v>
      </c>
      <c r="H425" s="148">
        <v>182.6</v>
      </c>
      <c r="I425" s="149"/>
      <c r="J425" s="150">
        <f>ROUND(I425*H425,2)</f>
        <v>0</v>
      </c>
      <c r="K425" s="146" t="s">
        <v>140</v>
      </c>
      <c r="L425" s="33"/>
      <c r="M425" s="151" t="s">
        <v>1</v>
      </c>
      <c r="N425" s="152" t="s">
        <v>42</v>
      </c>
      <c r="O425" s="58"/>
      <c r="P425" s="153">
        <f>O425*H425</f>
        <v>0</v>
      </c>
      <c r="Q425" s="153">
        <v>0</v>
      </c>
      <c r="R425" s="153">
        <f>Q425*H425</f>
        <v>0</v>
      </c>
      <c r="S425" s="153">
        <v>0</v>
      </c>
      <c r="T425" s="154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55" t="s">
        <v>141</v>
      </c>
      <c r="AT425" s="155" t="s">
        <v>136</v>
      </c>
      <c r="AU425" s="155" t="s">
        <v>88</v>
      </c>
      <c r="AY425" s="17" t="s">
        <v>134</v>
      </c>
      <c r="BE425" s="156">
        <f>IF(N425="základní",J425,0)</f>
        <v>0</v>
      </c>
      <c r="BF425" s="156">
        <f>IF(N425="snížená",J425,0)</f>
        <v>0</v>
      </c>
      <c r="BG425" s="156">
        <f>IF(N425="zákl. přenesená",J425,0)</f>
        <v>0</v>
      </c>
      <c r="BH425" s="156">
        <f>IF(N425="sníž. přenesená",J425,0)</f>
        <v>0</v>
      </c>
      <c r="BI425" s="156">
        <f>IF(N425="nulová",J425,0)</f>
        <v>0</v>
      </c>
      <c r="BJ425" s="17" t="s">
        <v>85</v>
      </c>
      <c r="BK425" s="156">
        <f>ROUND(I425*H425,2)</f>
        <v>0</v>
      </c>
      <c r="BL425" s="17" t="s">
        <v>141</v>
      </c>
      <c r="BM425" s="155" t="s">
        <v>633</v>
      </c>
    </row>
    <row r="426" spans="1:65" s="2" customFormat="1">
      <c r="A426" s="32"/>
      <c r="B426" s="33"/>
      <c r="C426" s="32"/>
      <c r="D426" s="157" t="s">
        <v>143</v>
      </c>
      <c r="E426" s="32"/>
      <c r="F426" s="158" t="s">
        <v>634</v>
      </c>
      <c r="G426" s="32"/>
      <c r="H426" s="32"/>
      <c r="I426" s="159"/>
      <c r="J426" s="32"/>
      <c r="K426" s="32"/>
      <c r="L426" s="33"/>
      <c r="M426" s="160"/>
      <c r="N426" s="161"/>
      <c r="O426" s="58"/>
      <c r="P426" s="58"/>
      <c r="Q426" s="58"/>
      <c r="R426" s="58"/>
      <c r="S426" s="58"/>
      <c r="T426" s="59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T426" s="17" t="s">
        <v>143</v>
      </c>
      <c r="AU426" s="17" t="s">
        <v>88</v>
      </c>
    </row>
    <row r="427" spans="1:65" s="13" customFormat="1">
      <c r="B427" s="162"/>
      <c r="D427" s="157" t="s">
        <v>145</v>
      </c>
      <c r="E427" s="163" t="s">
        <v>1</v>
      </c>
      <c r="F427" s="164" t="s">
        <v>635</v>
      </c>
      <c r="H427" s="165">
        <v>182.6</v>
      </c>
      <c r="I427" s="166"/>
      <c r="L427" s="162"/>
      <c r="M427" s="167"/>
      <c r="N427" s="168"/>
      <c r="O427" s="168"/>
      <c r="P427" s="168"/>
      <c r="Q427" s="168"/>
      <c r="R427" s="168"/>
      <c r="S427" s="168"/>
      <c r="T427" s="169"/>
      <c r="AT427" s="163" t="s">
        <v>145</v>
      </c>
      <c r="AU427" s="163" t="s">
        <v>88</v>
      </c>
      <c r="AV427" s="13" t="s">
        <v>88</v>
      </c>
      <c r="AW427" s="13" t="s">
        <v>31</v>
      </c>
      <c r="AX427" s="13" t="s">
        <v>85</v>
      </c>
      <c r="AY427" s="163" t="s">
        <v>134</v>
      </c>
    </row>
    <row r="428" spans="1:65" s="2" customFormat="1" ht="16.5" customHeight="1">
      <c r="A428" s="32"/>
      <c r="B428" s="143"/>
      <c r="C428" s="144" t="s">
        <v>636</v>
      </c>
      <c r="D428" s="144" t="s">
        <v>136</v>
      </c>
      <c r="E428" s="145" t="s">
        <v>637</v>
      </c>
      <c r="F428" s="146" t="s">
        <v>638</v>
      </c>
      <c r="G428" s="147" t="s">
        <v>177</v>
      </c>
      <c r="H428" s="148">
        <v>0.2</v>
      </c>
      <c r="I428" s="149"/>
      <c r="J428" s="150">
        <f>ROUND(I428*H428,2)</f>
        <v>0</v>
      </c>
      <c r="K428" s="146" t="s">
        <v>140</v>
      </c>
      <c r="L428" s="33"/>
      <c r="M428" s="151" t="s">
        <v>1</v>
      </c>
      <c r="N428" s="152" t="s">
        <v>42</v>
      </c>
      <c r="O428" s="58"/>
      <c r="P428" s="153">
        <f>O428*H428</f>
        <v>0</v>
      </c>
      <c r="Q428" s="153">
        <v>3.8800000000000002E-3</v>
      </c>
      <c r="R428" s="153">
        <f>Q428*H428</f>
        <v>7.7600000000000011E-4</v>
      </c>
      <c r="S428" s="153">
        <v>0.21</v>
      </c>
      <c r="T428" s="154">
        <f>S428*H428</f>
        <v>4.2000000000000003E-2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55" t="s">
        <v>141</v>
      </c>
      <c r="AT428" s="155" t="s">
        <v>136</v>
      </c>
      <c r="AU428" s="155" t="s">
        <v>88</v>
      </c>
      <c r="AY428" s="17" t="s">
        <v>134</v>
      </c>
      <c r="BE428" s="156">
        <f>IF(N428="základní",J428,0)</f>
        <v>0</v>
      </c>
      <c r="BF428" s="156">
        <f>IF(N428="snížená",J428,0)</f>
        <v>0</v>
      </c>
      <c r="BG428" s="156">
        <f>IF(N428="zákl. přenesená",J428,0)</f>
        <v>0</v>
      </c>
      <c r="BH428" s="156">
        <f>IF(N428="sníž. přenesená",J428,0)</f>
        <v>0</v>
      </c>
      <c r="BI428" s="156">
        <f>IF(N428="nulová",J428,0)</f>
        <v>0</v>
      </c>
      <c r="BJ428" s="17" t="s">
        <v>85</v>
      </c>
      <c r="BK428" s="156">
        <f>ROUND(I428*H428,2)</f>
        <v>0</v>
      </c>
      <c r="BL428" s="17" t="s">
        <v>141</v>
      </c>
      <c r="BM428" s="155" t="s">
        <v>639</v>
      </c>
    </row>
    <row r="429" spans="1:65" s="2" customFormat="1" ht="19.5">
      <c r="A429" s="32"/>
      <c r="B429" s="33"/>
      <c r="C429" s="32"/>
      <c r="D429" s="157" t="s">
        <v>143</v>
      </c>
      <c r="E429" s="32"/>
      <c r="F429" s="158" t="s">
        <v>640</v>
      </c>
      <c r="G429" s="32"/>
      <c r="H429" s="32"/>
      <c r="I429" s="159"/>
      <c r="J429" s="32"/>
      <c r="K429" s="32"/>
      <c r="L429" s="33"/>
      <c r="M429" s="160"/>
      <c r="N429" s="161"/>
      <c r="O429" s="58"/>
      <c r="P429" s="58"/>
      <c r="Q429" s="58"/>
      <c r="R429" s="58"/>
      <c r="S429" s="58"/>
      <c r="T429" s="59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T429" s="17" t="s">
        <v>143</v>
      </c>
      <c r="AU429" s="17" t="s">
        <v>88</v>
      </c>
    </row>
    <row r="430" spans="1:65" s="14" customFormat="1">
      <c r="B430" s="170"/>
      <c r="D430" s="157" t="s">
        <v>145</v>
      </c>
      <c r="E430" s="171" t="s">
        <v>1</v>
      </c>
      <c r="F430" s="172" t="s">
        <v>641</v>
      </c>
      <c r="H430" s="171" t="s">
        <v>1</v>
      </c>
      <c r="I430" s="173"/>
      <c r="L430" s="170"/>
      <c r="M430" s="174"/>
      <c r="N430" s="175"/>
      <c r="O430" s="175"/>
      <c r="P430" s="175"/>
      <c r="Q430" s="175"/>
      <c r="R430" s="175"/>
      <c r="S430" s="175"/>
      <c r="T430" s="176"/>
      <c r="AT430" s="171" t="s">
        <v>145</v>
      </c>
      <c r="AU430" s="171" t="s">
        <v>88</v>
      </c>
      <c r="AV430" s="14" t="s">
        <v>85</v>
      </c>
      <c r="AW430" s="14" t="s">
        <v>31</v>
      </c>
      <c r="AX430" s="14" t="s">
        <v>77</v>
      </c>
      <c r="AY430" s="171" t="s">
        <v>134</v>
      </c>
    </row>
    <row r="431" spans="1:65" s="13" customFormat="1">
      <c r="B431" s="162"/>
      <c r="D431" s="157" t="s">
        <v>145</v>
      </c>
      <c r="E431" s="163" t="s">
        <v>1</v>
      </c>
      <c r="F431" s="164" t="s">
        <v>642</v>
      </c>
      <c r="H431" s="165">
        <v>0.2</v>
      </c>
      <c r="I431" s="166"/>
      <c r="L431" s="162"/>
      <c r="M431" s="167"/>
      <c r="N431" s="168"/>
      <c r="O431" s="168"/>
      <c r="P431" s="168"/>
      <c r="Q431" s="168"/>
      <c r="R431" s="168"/>
      <c r="S431" s="168"/>
      <c r="T431" s="169"/>
      <c r="AT431" s="163" t="s">
        <v>145</v>
      </c>
      <c r="AU431" s="163" t="s">
        <v>88</v>
      </c>
      <c r="AV431" s="13" t="s">
        <v>88</v>
      </c>
      <c r="AW431" s="13" t="s">
        <v>31</v>
      </c>
      <c r="AX431" s="13" t="s">
        <v>85</v>
      </c>
      <c r="AY431" s="163" t="s">
        <v>134</v>
      </c>
    </row>
    <row r="432" spans="1:65" s="2" customFormat="1" ht="16.5" customHeight="1">
      <c r="A432" s="32"/>
      <c r="B432" s="143"/>
      <c r="C432" s="144" t="s">
        <v>643</v>
      </c>
      <c r="D432" s="144" t="s">
        <v>136</v>
      </c>
      <c r="E432" s="145" t="s">
        <v>644</v>
      </c>
      <c r="F432" s="146" t="s">
        <v>645</v>
      </c>
      <c r="G432" s="147" t="s">
        <v>177</v>
      </c>
      <c r="H432" s="148">
        <v>2</v>
      </c>
      <c r="I432" s="149"/>
      <c r="J432" s="150">
        <f>ROUND(I432*H432,2)</f>
        <v>0</v>
      </c>
      <c r="K432" s="146" t="s">
        <v>140</v>
      </c>
      <c r="L432" s="33"/>
      <c r="M432" s="151" t="s">
        <v>1</v>
      </c>
      <c r="N432" s="152" t="s">
        <v>42</v>
      </c>
      <c r="O432" s="58"/>
      <c r="P432" s="153">
        <f>O432*H432</f>
        <v>0</v>
      </c>
      <c r="Q432" s="153">
        <v>0</v>
      </c>
      <c r="R432" s="153">
        <f>Q432*H432</f>
        <v>0</v>
      </c>
      <c r="S432" s="153">
        <v>0</v>
      </c>
      <c r="T432" s="154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55" t="s">
        <v>141</v>
      </c>
      <c r="AT432" s="155" t="s">
        <v>136</v>
      </c>
      <c r="AU432" s="155" t="s">
        <v>88</v>
      </c>
      <c r="AY432" s="17" t="s">
        <v>134</v>
      </c>
      <c r="BE432" s="156">
        <f>IF(N432="základní",J432,0)</f>
        <v>0</v>
      </c>
      <c r="BF432" s="156">
        <f>IF(N432="snížená",J432,0)</f>
        <v>0</v>
      </c>
      <c r="BG432" s="156">
        <f>IF(N432="zákl. přenesená",J432,0)</f>
        <v>0</v>
      </c>
      <c r="BH432" s="156">
        <f>IF(N432="sníž. přenesená",J432,0)</f>
        <v>0</v>
      </c>
      <c r="BI432" s="156">
        <f>IF(N432="nulová",J432,0)</f>
        <v>0</v>
      </c>
      <c r="BJ432" s="17" t="s">
        <v>85</v>
      </c>
      <c r="BK432" s="156">
        <f>ROUND(I432*H432,2)</f>
        <v>0</v>
      </c>
      <c r="BL432" s="17" t="s">
        <v>141</v>
      </c>
      <c r="BM432" s="155" t="s">
        <v>646</v>
      </c>
    </row>
    <row r="433" spans="1:65" s="2" customFormat="1" ht="19.5">
      <c r="A433" s="32"/>
      <c r="B433" s="33"/>
      <c r="C433" s="32"/>
      <c r="D433" s="157" t="s">
        <v>143</v>
      </c>
      <c r="E433" s="32"/>
      <c r="F433" s="158" t="s">
        <v>647</v>
      </c>
      <c r="G433" s="32"/>
      <c r="H433" s="32"/>
      <c r="I433" s="159"/>
      <c r="J433" s="32"/>
      <c r="K433" s="32"/>
      <c r="L433" s="33"/>
      <c r="M433" s="160"/>
      <c r="N433" s="161"/>
      <c r="O433" s="58"/>
      <c r="P433" s="58"/>
      <c r="Q433" s="58"/>
      <c r="R433" s="58"/>
      <c r="S433" s="58"/>
      <c r="T433" s="59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T433" s="17" t="s">
        <v>143</v>
      </c>
      <c r="AU433" s="17" t="s">
        <v>88</v>
      </c>
    </row>
    <row r="434" spans="1:65" s="13" customFormat="1">
      <c r="B434" s="162"/>
      <c r="D434" s="157" t="s">
        <v>145</v>
      </c>
      <c r="E434" s="163" t="s">
        <v>1</v>
      </c>
      <c r="F434" s="164" t="s">
        <v>648</v>
      </c>
      <c r="H434" s="165">
        <v>2</v>
      </c>
      <c r="I434" s="166"/>
      <c r="L434" s="162"/>
      <c r="M434" s="167"/>
      <c r="N434" s="168"/>
      <c r="O434" s="168"/>
      <c r="P434" s="168"/>
      <c r="Q434" s="168"/>
      <c r="R434" s="168"/>
      <c r="S434" s="168"/>
      <c r="T434" s="169"/>
      <c r="AT434" s="163" t="s">
        <v>145</v>
      </c>
      <c r="AU434" s="163" t="s">
        <v>88</v>
      </c>
      <c r="AV434" s="13" t="s">
        <v>88</v>
      </c>
      <c r="AW434" s="13" t="s">
        <v>31</v>
      </c>
      <c r="AX434" s="13" t="s">
        <v>85</v>
      </c>
      <c r="AY434" s="163" t="s">
        <v>134</v>
      </c>
    </row>
    <row r="435" spans="1:65" s="12" customFormat="1" ht="22.9" customHeight="1">
      <c r="B435" s="130"/>
      <c r="D435" s="131" t="s">
        <v>76</v>
      </c>
      <c r="E435" s="141" t="s">
        <v>649</v>
      </c>
      <c r="F435" s="141" t="s">
        <v>650</v>
      </c>
      <c r="I435" s="133"/>
      <c r="J435" s="142">
        <f>BK435</f>
        <v>0</v>
      </c>
      <c r="L435" s="130"/>
      <c r="M435" s="135"/>
      <c r="N435" s="136"/>
      <c r="O435" s="136"/>
      <c r="P435" s="137">
        <f>SUM(P436:P488)</f>
        <v>0</v>
      </c>
      <c r="Q435" s="136"/>
      <c r="R435" s="137">
        <f>SUM(R436:R488)</f>
        <v>0</v>
      </c>
      <c r="S435" s="136"/>
      <c r="T435" s="138">
        <f>SUM(T436:T488)</f>
        <v>0</v>
      </c>
      <c r="AR435" s="131" t="s">
        <v>85</v>
      </c>
      <c r="AT435" s="139" t="s">
        <v>76</v>
      </c>
      <c r="AU435" s="139" t="s">
        <v>85</v>
      </c>
      <c r="AY435" s="131" t="s">
        <v>134</v>
      </c>
      <c r="BK435" s="140">
        <f>SUM(BK436:BK488)</f>
        <v>0</v>
      </c>
    </row>
    <row r="436" spans="1:65" s="2" customFormat="1" ht="16.5" customHeight="1">
      <c r="A436" s="32"/>
      <c r="B436" s="143"/>
      <c r="C436" s="144" t="s">
        <v>651</v>
      </c>
      <c r="D436" s="144" t="s">
        <v>136</v>
      </c>
      <c r="E436" s="145" t="s">
        <v>652</v>
      </c>
      <c r="F436" s="146" t="s">
        <v>653</v>
      </c>
      <c r="G436" s="147" t="s">
        <v>289</v>
      </c>
      <c r="H436" s="148">
        <v>67.408000000000001</v>
      </c>
      <c r="I436" s="149"/>
      <c r="J436" s="150">
        <f>ROUND(I436*H436,2)</f>
        <v>0</v>
      </c>
      <c r="K436" s="146" t="s">
        <v>140</v>
      </c>
      <c r="L436" s="33"/>
      <c r="M436" s="151" t="s">
        <v>1</v>
      </c>
      <c r="N436" s="152" t="s">
        <v>42</v>
      </c>
      <c r="O436" s="58"/>
      <c r="P436" s="153">
        <f>O436*H436</f>
        <v>0</v>
      </c>
      <c r="Q436" s="153">
        <v>0</v>
      </c>
      <c r="R436" s="153">
        <f>Q436*H436</f>
        <v>0</v>
      </c>
      <c r="S436" s="153">
        <v>0</v>
      </c>
      <c r="T436" s="154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55" t="s">
        <v>141</v>
      </c>
      <c r="AT436" s="155" t="s">
        <v>136</v>
      </c>
      <c r="AU436" s="155" t="s">
        <v>88</v>
      </c>
      <c r="AY436" s="17" t="s">
        <v>134</v>
      </c>
      <c r="BE436" s="156">
        <f>IF(N436="základní",J436,0)</f>
        <v>0</v>
      </c>
      <c r="BF436" s="156">
        <f>IF(N436="snížená",J436,0)</f>
        <v>0</v>
      </c>
      <c r="BG436" s="156">
        <f>IF(N436="zákl. přenesená",J436,0)</f>
        <v>0</v>
      </c>
      <c r="BH436" s="156">
        <f>IF(N436="sníž. přenesená",J436,0)</f>
        <v>0</v>
      </c>
      <c r="BI436" s="156">
        <f>IF(N436="nulová",J436,0)</f>
        <v>0</v>
      </c>
      <c r="BJ436" s="17" t="s">
        <v>85</v>
      </c>
      <c r="BK436" s="156">
        <f>ROUND(I436*H436,2)</f>
        <v>0</v>
      </c>
      <c r="BL436" s="17" t="s">
        <v>141</v>
      </c>
      <c r="BM436" s="155" t="s">
        <v>654</v>
      </c>
    </row>
    <row r="437" spans="1:65" s="2" customFormat="1">
      <c r="A437" s="32"/>
      <c r="B437" s="33"/>
      <c r="C437" s="32"/>
      <c r="D437" s="157" t="s">
        <v>143</v>
      </c>
      <c r="E437" s="32"/>
      <c r="F437" s="158" t="s">
        <v>655</v>
      </c>
      <c r="G437" s="32"/>
      <c r="H437" s="32"/>
      <c r="I437" s="159"/>
      <c r="J437" s="32"/>
      <c r="K437" s="32"/>
      <c r="L437" s="33"/>
      <c r="M437" s="160"/>
      <c r="N437" s="161"/>
      <c r="O437" s="58"/>
      <c r="P437" s="58"/>
      <c r="Q437" s="58"/>
      <c r="R437" s="58"/>
      <c r="S437" s="58"/>
      <c r="T437" s="59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T437" s="17" t="s">
        <v>143</v>
      </c>
      <c r="AU437" s="17" t="s">
        <v>88</v>
      </c>
    </row>
    <row r="438" spans="1:65" s="14" customFormat="1">
      <c r="B438" s="170"/>
      <c r="D438" s="157" t="s">
        <v>145</v>
      </c>
      <c r="E438" s="171" t="s">
        <v>1</v>
      </c>
      <c r="F438" s="172" t="s">
        <v>261</v>
      </c>
      <c r="H438" s="171" t="s">
        <v>1</v>
      </c>
      <c r="I438" s="173"/>
      <c r="L438" s="170"/>
      <c r="M438" s="174"/>
      <c r="N438" s="175"/>
      <c r="O438" s="175"/>
      <c r="P438" s="175"/>
      <c r="Q438" s="175"/>
      <c r="R438" s="175"/>
      <c r="S438" s="175"/>
      <c r="T438" s="176"/>
      <c r="AT438" s="171" t="s">
        <v>145</v>
      </c>
      <c r="AU438" s="171" t="s">
        <v>88</v>
      </c>
      <c r="AV438" s="14" t="s">
        <v>85</v>
      </c>
      <c r="AW438" s="14" t="s">
        <v>31</v>
      </c>
      <c r="AX438" s="14" t="s">
        <v>77</v>
      </c>
      <c r="AY438" s="171" t="s">
        <v>134</v>
      </c>
    </row>
    <row r="439" spans="1:65" s="13" customFormat="1">
      <c r="B439" s="162"/>
      <c r="D439" s="157" t="s">
        <v>145</v>
      </c>
      <c r="E439" s="163" t="s">
        <v>1</v>
      </c>
      <c r="F439" s="164" t="s">
        <v>656</v>
      </c>
      <c r="H439" s="165">
        <v>67.408000000000001</v>
      </c>
      <c r="I439" s="166"/>
      <c r="L439" s="162"/>
      <c r="M439" s="167"/>
      <c r="N439" s="168"/>
      <c r="O439" s="168"/>
      <c r="P439" s="168"/>
      <c r="Q439" s="168"/>
      <c r="R439" s="168"/>
      <c r="S439" s="168"/>
      <c r="T439" s="169"/>
      <c r="AT439" s="163" t="s">
        <v>145</v>
      </c>
      <c r="AU439" s="163" t="s">
        <v>88</v>
      </c>
      <c r="AV439" s="13" t="s">
        <v>88</v>
      </c>
      <c r="AW439" s="13" t="s">
        <v>31</v>
      </c>
      <c r="AX439" s="13" t="s">
        <v>85</v>
      </c>
      <c r="AY439" s="163" t="s">
        <v>134</v>
      </c>
    </row>
    <row r="440" spans="1:65" s="2" customFormat="1" ht="16.5" customHeight="1">
      <c r="A440" s="32"/>
      <c r="B440" s="143"/>
      <c r="C440" s="144" t="s">
        <v>657</v>
      </c>
      <c r="D440" s="144" t="s">
        <v>136</v>
      </c>
      <c r="E440" s="145" t="s">
        <v>658</v>
      </c>
      <c r="F440" s="146" t="s">
        <v>659</v>
      </c>
      <c r="G440" s="147" t="s">
        <v>289</v>
      </c>
      <c r="H440" s="148">
        <v>674.08</v>
      </c>
      <c r="I440" s="149"/>
      <c r="J440" s="150">
        <f>ROUND(I440*H440,2)</f>
        <v>0</v>
      </c>
      <c r="K440" s="146" t="s">
        <v>140</v>
      </c>
      <c r="L440" s="33"/>
      <c r="M440" s="151" t="s">
        <v>1</v>
      </c>
      <c r="N440" s="152" t="s">
        <v>42</v>
      </c>
      <c r="O440" s="58"/>
      <c r="P440" s="153">
        <f>O440*H440</f>
        <v>0</v>
      </c>
      <c r="Q440" s="153">
        <v>0</v>
      </c>
      <c r="R440" s="153">
        <f>Q440*H440</f>
        <v>0</v>
      </c>
      <c r="S440" s="153">
        <v>0</v>
      </c>
      <c r="T440" s="154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55" t="s">
        <v>141</v>
      </c>
      <c r="AT440" s="155" t="s">
        <v>136</v>
      </c>
      <c r="AU440" s="155" t="s">
        <v>88</v>
      </c>
      <c r="AY440" s="17" t="s">
        <v>134</v>
      </c>
      <c r="BE440" s="156">
        <f>IF(N440="základní",J440,0)</f>
        <v>0</v>
      </c>
      <c r="BF440" s="156">
        <f>IF(N440="snížená",J440,0)</f>
        <v>0</v>
      </c>
      <c r="BG440" s="156">
        <f>IF(N440="zákl. přenesená",J440,0)</f>
        <v>0</v>
      </c>
      <c r="BH440" s="156">
        <f>IF(N440="sníž. přenesená",J440,0)</f>
        <v>0</v>
      </c>
      <c r="BI440" s="156">
        <f>IF(N440="nulová",J440,0)</f>
        <v>0</v>
      </c>
      <c r="BJ440" s="17" t="s">
        <v>85</v>
      </c>
      <c r="BK440" s="156">
        <f>ROUND(I440*H440,2)</f>
        <v>0</v>
      </c>
      <c r="BL440" s="17" t="s">
        <v>141</v>
      </c>
      <c r="BM440" s="155" t="s">
        <v>660</v>
      </c>
    </row>
    <row r="441" spans="1:65" s="2" customFormat="1">
      <c r="A441" s="32"/>
      <c r="B441" s="33"/>
      <c r="C441" s="32"/>
      <c r="D441" s="157" t="s">
        <v>143</v>
      </c>
      <c r="E441" s="32"/>
      <c r="F441" s="158" t="s">
        <v>661</v>
      </c>
      <c r="G441" s="32"/>
      <c r="H441" s="32"/>
      <c r="I441" s="159"/>
      <c r="J441" s="32"/>
      <c r="K441" s="32"/>
      <c r="L441" s="33"/>
      <c r="M441" s="160"/>
      <c r="N441" s="161"/>
      <c r="O441" s="58"/>
      <c r="P441" s="58"/>
      <c r="Q441" s="58"/>
      <c r="R441" s="58"/>
      <c r="S441" s="58"/>
      <c r="T441" s="59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T441" s="17" t="s">
        <v>143</v>
      </c>
      <c r="AU441" s="17" t="s">
        <v>88</v>
      </c>
    </row>
    <row r="442" spans="1:65" s="14" customFormat="1">
      <c r="B442" s="170"/>
      <c r="D442" s="157" t="s">
        <v>145</v>
      </c>
      <c r="E442" s="171" t="s">
        <v>1</v>
      </c>
      <c r="F442" s="172" t="s">
        <v>261</v>
      </c>
      <c r="H442" s="171" t="s">
        <v>1</v>
      </c>
      <c r="I442" s="173"/>
      <c r="L442" s="170"/>
      <c r="M442" s="174"/>
      <c r="N442" s="175"/>
      <c r="O442" s="175"/>
      <c r="P442" s="175"/>
      <c r="Q442" s="175"/>
      <c r="R442" s="175"/>
      <c r="S442" s="175"/>
      <c r="T442" s="176"/>
      <c r="AT442" s="171" t="s">
        <v>145</v>
      </c>
      <c r="AU442" s="171" t="s">
        <v>88</v>
      </c>
      <c r="AV442" s="14" t="s">
        <v>85</v>
      </c>
      <c r="AW442" s="14" t="s">
        <v>31</v>
      </c>
      <c r="AX442" s="14" t="s">
        <v>77</v>
      </c>
      <c r="AY442" s="171" t="s">
        <v>134</v>
      </c>
    </row>
    <row r="443" spans="1:65" s="13" customFormat="1">
      <c r="B443" s="162"/>
      <c r="D443" s="157" t="s">
        <v>145</v>
      </c>
      <c r="E443" s="163" t="s">
        <v>1</v>
      </c>
      <c r="F443" s="164" t="s">
        <v>662</v>
      </c>
      <c r="H443" s="165">
        <v>674.08</v>
      </c>
      <c r="I443" s="166"/>
      <c r="L443" s="162"/>
      <c r="M443" s="167"/>
      <c r="N443" s="168"/>
      <c r="O443" s="168"/>
      <c r="P443" s="168"/>
      <c r="Q443" s="168"/>
      <c r="R443" s="168"/>
      <c r="S443" s="168"/>
      <c r="T443" s="169"/>
      <c r="AT443" s="163" t="s">
        <v>145</v>
      </c>
      <c r="AU443" s="163" t="s">
        <v>88</v>
      </c>
      <c r="AV443" s="13" t="s">
        <v>88</v>
      </c>
      <c r="AW443" s="13" t="s">
        <v>31</v>
      </c>
      <c r="AX443" s="13" t="s">
        <v>77</v>
      </c>
      <c r="AY443" s="163" t="s">
        <v>134</v>
      </c>
    </row>
    <row r="444" spans="1:65" s="15" customFormat="1">
      <c r="B444" s="177"/>
      <c r="D444" s="157" t="s">
        <v>145</v>
      </c>
      <c r="E444" s="178" t="s">
        <v>1</v>
      </c>
      <c r="F444" s="179" t="s">
        <v>167</v>
      </c>
      <c r="H444" s="180">
        <v>674.08</v>
      </c>
      <c r="I444" s="181"/>
      <c r="L444" s="177"/>
      <c r="M444" s="182"/>
      <c r="N444" s="183"/>
      <c r="O444" s="183"/>
      <c r="P444" s="183"/>
      <c r="Q444" s="183"/>
      <c r="R444" s="183"/>
      <c r="S444" s="183"/>
      <c r="T444" s="184"/>
      <c r="AT444" s="178" t="s">
        <v>145</v>
      </c>
      <c r="AU444" s="178" t="s">
        <v>88</v>
      </c>
      <c r="AV444" s="15" t="s">
        <v>141</v>
      </c>
      <c r="AW444" s="15" t="s">
        <v>31</v>
      </c>
      <c r="AX444" s="15" t="s">
        <v>85</v>
      </c>
      <c r="AY444" s="178" t="s">
        <v>134</v>
      </c>
    </row>
    <row r="445" spans="1:65" s="2" customFormat="1" ht="16.5" customHeight="1">
      <c r="A445" s="32"/>
      <c r="B445" s="143"/>
      <c r="C445" s="144" t="s">
        <v>663</v>
      </c>
      <c r="D445" s="144" t="s">
        <v>136</v>
      </c>
      <c r="E445" s="145" t="s">
        <v>664</v>
      </c>
      <c r="F445" s="146" t="s">
        <v>665</v>
      </c>
      <c r="G445" s="147" t="s">
        <v>289</v>
      </c>
      <c r="H445" s="148">
        <v>90.325999999999993</v>
      </c>
      <c r="I445" s="149"/>
      <c r="J445" s="150">
        <f>ROUND(I445*H445,2)</f>
        <v>0</v>
      </c>
      <c r="K445" s="146" t="s">
        <v>140</v>
      </c>
      <c r="L445" s="33"/>
      <c r="M445" s="151" t="s">
        <v>1</v>
      </c>
      <c r="N445" s="152" t="s">
        <v>42</v>
      </c>
      <c r="O445" s="58"/>
      <c r="P445" s="153">
        <f>O445*H445</f>
        <v>0</v>
      </c>
      <c r="Q445" s="153">
        <v>0</v>
      </c>
      <c r="R445" s="153">
        <f>Q445*H445</f>
        <v>0</v>
      </c>
      <c r="S445" s="153">
        <v>0</v>
      </c>
      <c r="T445" s="154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55" t="s">
        <v>141</v>
      </c>
      <c r="AT445" s="155" t="s">
        <v>136</v>
      </c>
      <c r="AU445" s="155" t="s">
        <v>88</v>
      </c>
      <c r="AY445" s="17" t="s">
        <v>134</v>
      </c>
      <c r="BE445" s="156">
        <f>IF(N445="základní",J445,0)</f>
        <v>0</v>
      </c>
      <c r="BF445" s="156">
        <f>IF(N445="snížená",J445,0)</f>
        <v>0</v>
      </c>
      <c r="BG445" s="156">
        <f>IF(N445="zákl. přenesená",J445,0)</f>
        <v>0</v>
      </c>
      <c r="BH445" s="156">
        <f>IF(N445="sníž. přenesená",J445,0)</f>
        <v>0</v>
      </c>
      <c r="BI445" s="156">
        <f>IF(N445="nulová",J445,0)</f>
        <v>0</v>
      </c>
      <c r="BJ445" s="17" t="s">
        <v>85</v>
      </c>
      <c r="BK445" s="156">
        <f>ROUND(I445*H445,2)</f>
        <v>0</v>
      </c>
      <c r="BL445" s="17" t="s">
        <v>141</v>
      </c>
      <c r="BM445" s="155" t="s">
        <v>666</v>
      </c>
    </row>
    <row r="446" spans="1:65" s="2" customFormat="1">
      <c r="A446" s="32"/>
      <c r="B446" s="33"/>
      <c r="C446" s="32"/>
      <c r="D446" s="157" t="s">
        <v>143</v>
      </c>
      <c r="E446" s="32"/>
      <c r="F446" s="158" t="s">
        <v>667</v>
      </c>
      <c r="G446" s="32"/>
      <c r="H446" s="32"/>
      <c r="I446" s="159"/>
      <c r="J446" s="32"/>
      <c r="K446" s="32"/>
      <c r="L446" s="33"/>
      <c r="M446" s="160"/>
      <c r="N446" s="161"/>
      <c r="O446" s="58"/>
      <c r="P446" s="58"/>
      <c r="Q446" s="58"/>
      <c r="R446" s="58"/>
      <c r="S446" s="58"/>
      <c r="T446" s="59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T446" s="17" t="s">
        <v>143</v>
      </c>
      <c r="AU446" s="17" t="s">
        <v>88</v>
      </c>
    </row>
    <row r="447" spans="1:65" s="14" customFormat="1">
      <c r="B447" s="170"/>
      <c r="D447" s="157" t="s">
        <v>145</v>
      </c>
      <c r="E447" s="171" t="s">
        <v>1</v>
      </c>
      <c r="F447" s="172" t="s">
        <v>261</v>
      </c>
      <c r="H447" s="171" t="s">
        <v>1</v>
      </c>
      <c r="I447" s="173"/>
      <c r="L447" s="170"/>
      <c r="M447" s="174"/>
      <c r="N447" s="175"/>
      <c r="O447" s="175"/>
      <c r="P447" s="175"/>
      <c r="Q447" s="175"/>
      <c r="R447" s="175"/>
      <c r="S447" s="175"/>
      <c r="T447" s="176"/>
      <c r="AT447" s="171" t="s">
        <v>145</v>
      </c>
      <c r="AU447" s="171" t="s">
        <v>88</v>
      </c>
      <c r="AV447" s="14" t="s">
        <v>85</v>
      </c>
      <c r="AW447" s="14" t="s">
        <v>31</v>
      </c>
      <c r="AX447" s="14" t="s">
        <v>77</v>
      </c>
      <c r="AY447" s="171" t="s">
        <v>134</v>
      </c>
    </row>
    <row r="448" spans="1:65" s="13" customFormat="1">
      <c r="B448" s="162"/>
      <c r="D448" s="157" t="s">
        <v>145</v>
      </c>
      <c r="E448" s="163" t="s">
        <v>1</v>
      </c>
      <c r="F448" s="164" t="s">
        <v>668</v>
      </c>
      <c r="H448" s="165">
        <v>32.295999999999999</v>
      </c>
      <c r="I448" s="166"/>
      <c r="L448" s="162"/>
      <c r="M448" s="167"/>
      <c r="N448" s="168"/>
      <c r="O448" s="168"/>
      <c r="P448" s="168"/>
      <c r="Q448" s="168"/>
      <c r="R448" s="168"/>
      <c r="S448" s="168"/>
      <c r="T448" s="169"/>
      <c r="AT448" s="163" t="s">
        <v>145</v>
      </c>
      <c r="AU448" s="163" t="s">
        <v>88</v>
      </c>
      <c r="AV448" s="13" t="s">
        <v>88</v>
      </c>
      <c r="AW448" s="13" t="s">
        <v>31</v>
      </c>
      <c r="AX448" s="13" t="s">
        <v>77</v>
      </c>
      <c r="AY448" s="163" t="s">
        <v>134</v>
      </c>
    </row>
    <row r="449" spans="1:65" s="13" customFormat="1">
      <c r="B449" s="162"/>
      <c r="D449" s="157" t="s">
        <v>145</v>
      </c>
      <c r="E449" s="163" t="s">
        <v>1</v>
      </c>
      <c r="F449" s="164" t="s">
        <v>669</v>
      </c>
      <c r="H449" s="165">
        <v>14.4</v>
      </c>
      <c r="I449" s="166"/>
      <c r="L449" s="162"/>
      <c r="M449" s="167"/>
      <c r="N449" s="168"/>
      <c r="O449" s="168"/>
      <c r="P449" s="168"/>
      <c r="Q449" s="168"/>
      <c r="R449" s="168"/>
      <c r="S449" s="168"/>
      <c r="T449" s="169"/>
      <c r="AT449" s="163" t="s">
        <v>145</v>
      </c>
      <c r="AU449" s="163" t="s">
        <v>88</v>
      </c>
      <c r="AV449" s="13" t="s">
        <v>88</v>
      </c>
      <c r="AW449" s="13" t="s">
        <v>31</v>
      </c>
      <c r="AX449" s="13" t="s">
        <v>77</v>
      </c>
      <c r="AY449" s="163" t="s">
        <v>134</v>
      </c>
    </row>
    <row r="450" spans="1:65" s="13" customFormat="1">
      <c r="B450" s="162"/>
      <c r="D450" s="157" t="s">
        <v>145</v>
      </c>
      <c r="E450" s="163" t="s">
        <v>1</v>
      </c>
      <c r="F450" s="164" t="s">
        <v>670</v>
      </c>
      <c r="H450" s="165">
        <v>31.968</v>
      </c>
      <c r="I450" s="166"/>
      <c r="L450" s="162"/>
      <c r="M450" s="167"/>
      <c r="N450" s="168"/>
      <c r="O450" s="168"/>
      <c r="P450" s="168"/>
      <c r="Q450" s="168"/>
      <c r="R450" s="168"/>
      <c r="S450" s="168"/>
      <c r="T450" s="169"/>
      <c r="AT450" s="163" t="s">
        <v>145</v>
      </c>
      <c r="AU450" s="163" t="s">
        <v>88</v>
      </c>
      <c r="AV450" s="13" t="s">
        <v>88</v>
      </c>
      <c r="AW450" s="13" t="s">
        <v>31</v>
      </c>
      <c r="AX450" s="13" t="s">
        <v>77</v>
      </c>
      <c r="AY450" s="163" t="s">
        <v>134</v>
      </c>
    </row>
    <row r="451" spans="1:65" s="13" customFormat="1">
      <c r="B451" s="162"/>
      <c r="D451" s="157" t="s">
        <v>145</v>
      </c>
      <c r="E451" s="163" t="s">
        <v>1</v>
      </c>
      <c r="F451" s="164" t="s">
        <v>671</v>
      </c>
      <c r="H451" s="165">
        <v>9.9979999999999993</v>
      </c>
      <c r="I451" s="166"/>
      <c r="L451" s="162"/>
      <c r="M451" s="167"/>
      <c r="N451" s="168"/>
      <c r="O451" s="168"/>
      <c r="P451" s="168"/>
      <c r="Q451" s="168"/>
      <c r="R451" s="168"/>
      <c r="S451" s="168"/>
      <c r="T451" s="169"/>
      <c r="AT451" s="163" t="s">
        <v>145</v>
      </c>
      <c r="AU451" s="163" t="s">
        <v>88</v>
      </c>
      <c r="AV451" s="13" t="s">
        <v>88</v>
      </c>
      <c r="AW451" s="13" t="s">
        <v>31</v>
      </c>
      <c r="AX451" s="13" t="s">
        <v>77</v>
      </c>
      <c r="AY451" s="163" t="s">
        <v>134</v>
      </c>
    </row>
    <row r="452" spans="1:65" s="13" customFormat="1">
      <c r="B452" s="162"/>
      <c r="D452" s="157" t="s">
        <v>145</v>
      </c>
      <c r="E452" s="163" t="s">
        <v>1</v>
      </c>
      <c r="F452" s="164" t="s">
        <v>672</v>
      </c>
      <c r="H452" s="165">
        <v>1.6220000000000001</v>
      </c>
      <c r="I452" s="166"/>
      <c r="L452" s="162"/>
      <c r="M452" s="167"/>
      <c r="N452" s="168"/>
      <c r="O452" s="168"/>
      <c r="P452" s="168"/>
      <c r="Q452" s="168"/>
      <c r="R452" s="168"/>
      <c r="S452" s="168"/>
      <c r="T452" s="169"/>
      <c r="AT452" s="163" t="s">
        <v>145</v>
      </c>
      <c r="AU452" s="163" t="s">
        <v>88</v>
      </c>
      <c r="AV452" s="13" t="s">
        <v>88</v>
      </c>
      <c r="AW452" s="13" t="s">
        <v>31</v>
      </c>
      <c r="AX452" s="13" t="s">
        <v>77</v>
      </c>
      <c r="AY452" s="163" t="s">
        <v>134</v>
      </c>
    </row>
    <row r="453" spans="1:65" s="13" customFormat="1">
      <c r="B453" s="162"/>
      <c r="D453" s="157" t="s">
        <v>145</v>
      </c>
      <c r="E453" s="163" t="s">
        <v>1</v>
      </c>
      <c r="F453" s="164" t="s">
        <v>673</v>
      </c>
      <c r="H453" s="165">
        <v>4.2000000000000003E-2</v>
      </c>
      <c r="I453" s="166"/>
      <c r="L453" s="162"/>
      <c r="M453" s="167"/>
      <c r="N453" s="168"/>
      <c r="O453" s="168"/>
      <c r="P453" s="168"/>
      <c r="Q453" s="168"/>
      <c r="R453" s="168"/>
      <c r="S453" s="168"/>
      <c r="T453" s="169"/>
      <c r="AT453" s="163" t="s">
        <v>145</v>
      </c>
      <c r="AU453" s="163" t="s">
        <v>88</v>
      </c>
      <c r="AV453" s="13" t="s">
        <v>88</v>
      </c>
      <c r="AW453" s="13" t="s">
        <v>31</v>
      </c>
      <c r="AX453" s="13" t="s">
        <v>77</v>
      </c>
      <c r="AY453" s="163" t="s">
        <v>134</v>
      </c>
    </row>
    <row r="454" spans="1:65" s="15" customFormat="1">
      <c r="B454" s="177"/>
      <c r="D454" s="157" t="s">
        <v>145</v>
      </c>
      <c r="E454" s="178" t="s">
        <v>1</v>
      </c>
      <c r="F454" s="179" t="s">
        <v>167</v>
      </c>
      <c r="H454" s="180">
        <v>90.325999999999993</v>
      </c>
      <c r="I454" s="181"/>
      <c r="L454" s="177"/>
      <c r="M454" s="182"/>
      <c r="N454" s="183"/>
      <c r="O454" s="183"/>
      <c r="P454" s="183"/>
      <c r="Q454" s="183"/>
      <c r="R454" s="183"/>
      <c r="S454" s="183"/>
      <c r="T454" s="184"/>
      <c r="AT454" s="178" t="s">
        <v>145</v>
      </c>
      <c r="AU454" s="178" t="s">
        <v>88</v>
      </c>
      <c r="AV454" s="15" t="s">
        <v>141</v>
      </c>
      <c r="AW454" s="15" t="s">
        <v>31</v>
      </c>
      <c r="AX454" s="15" t="s">
        <v>85</v>
      </c>
      <c r="AY454" s="178" t="s">
        <v>134</v>
      </c>
    </row>
    <row r="455" spans="1:65" s="2" customFormat="1" ht="16.5" customHeight="1">
      <c r="A455" s="32"/>
      <c r="B455" s="143"/>
      <c r="C455" s="144" t="s">
        <v>674</v>
      </c>
      <c r="D455" s="144" t="s">
        <v>136</v>
      </c>
      <c r="E455" s="145" t="s">
        <v>675</v>
      </c>
      <c r="F455" s="146" t="s">
        <v>676</v>
      </c>
      <c r="G455" s="147" t="s">
        <v>289</v>
      </c>
      <c r="H455" s="148">
        <v>903.26</v>
      </c>
      <c r="I455" s="149"/>
      <c r="J455" s="150">
        <f>ROUND(I455*H455,2)</f>
        <v>0</v>
      </c>
      <c r="K455" s="146" t="s">
        <v>140</v>
      </c>
      <c r="L455" s="33"/>
      <c r="M455" s="151" t="s">
        <v>1</v>
      </c>
      <c r="N455" s="152" t="s">
        <v>42</v>
      </c>
      <c r="O455" s="58"/>
      <c r="P455" s="153">
        <f>O455*H455</f>
        <v>0</v>
      </c>
      <c r="Q455" s="153">
        <v>0</v>
      </c>
      <c r="R455" s="153">
        <f>Q455*H455</f>
        <v>0</v>
      </c>
      <c r="S455" s="153">
        <v>0</v>
      </c>
      <c r="T455" s="154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55" t="s">
        <v>141</v>
      </c>
      <c r="AT455" s="155" t="s">
        <v>136</v>
      </c>
      <c r="AU455" s="155" t="s">
        <v>88</v>
      </c>
      <c r="AY455" s="17" t="s">
        <v>134</v>
      </c>
      <c r="BE455" s="156">
        <f>IF(N455="základní",J455,0)</f>
        <v>0</v>
      </c>
      <c r="BF455" s="156">
        <f>IF(N455="snížená",J455,0)</f>
        <v>0</v>
      </c>
      <c r="BG455" s="156">
        <f>IF(N455="zákl. přenesená",J455,0)</f>
        <v>0</v>
      </c>
      <c r="BH455" s="156">
        <f>IF(N455="sníž. přenesená",J455,0)</f>
        <v>0</v>
      </c>
      <c r="BI455" s="156">
        <f>IF(N455="nulová",J455,0)</f>
        <v>0</v>
      </c>
      <c r="BJ455" s="17" t="s">
        <v>85</v>
      </c>
      <c r="BK455" s="156">
        <f>ROUND(I455*H455,2)</f>
        <v>0</v>
      </c>
      <c r="BL455" s="17" t="s">
        <v>141</v>
      </c>
      <c r="BM455" s="155" t="s">
        <v>677</v>
      </c>
    </row>
    <row r="456" spans="1:65" s="2" customFormat="1">
      <c r="A456" s="32"/>
      <c r="B456" s="33"/>
      <c r="C456" s="32"/>
      <c r="D456" s="157" t="s">
        <v>143</v>
      </c>
      <c r="E456" s="32"/>
      <c r="F456" s="158" t="s">
        <v>661</v>
      </c>
      <c r="G456" s="32"/>
      <c r="H456" s="32"/>
      <c r="I456" s="159"/>
      <c r="J456" s="32"/>
      <c r="K456" s="32"/>
      <c r="L456" s="33"/>
      <c r="M456" s="160"/>
      <c r="N456" s="161"/>
      <c r="O456" s="58"/>
      <c r="P456" s="58"/>
      <c r="Q456" s="58"/>
      <c r="R456" s="58"/>
      <c r="S456" s="58"/>
      <c r="T456" s="59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T456" s="17" t="s">
        <v>143</v>
      </c>
      <c r="AU456" s="17" t="s">
        <v>88</v>
      </c>
    </row>
    <row r="457" spans="1:65" s="14" customFormat="1">
      <c r="B457" s="170"/>
      <c r="D457" s="157" t="s">
        <v>145</v>
      </c>
      <c r="E457" s="171" t="s">
        <v>1</v>
      </c>
      <c r="F457" s="172" t="s">
        <v>261</v>
      </c>
      <c r="H457" s="171" t="s">
        <v>1</v>
      </c>
      <c r="I457" s="173"/>
      <c r="L457" s="170"/>
      <c r="M457" s="174"/>
      <c r="N457" s="175"/>
      <c r="O457" s="175"/>
      <c r="P457" s="175"/>
      <c r="Q457" s="175"/>
      <c r="R457" s="175"/>
      <c r="S457" s="175"/>
      <c r="T457" s="176"/>
      <c r="AT457" s="171" t="s">
        <v>145</v>
      </c>
      <c r="AU457" s="171" t="s">
        <v>88</v>
      </c>
      <c r="AV457" s="14" t="s">
        <v>85</v>
      </c>
      <c r="AW457" s="14" t="s">
        <v>31</v>
      </c>
      <c r="AX457" s="14" t="s">
        <v>77</v>
      </c>
      <c r="AY457" s="171" t="s">
        <v>134</v>
      </c>
    </row>
    <row r="458" spans="1:65" s="13" customFormat="1">
      <c r="B458" s="162"/>
      <c r="D458" s="157" t="s">
        <v>145</v>
      </c>
      <c r="E458" s="163" t="s">
        <v>1</v>
      </c>
      <c r="F458" s="164" t="s">
        <v>678</v>
      </c>
      <c r="H458" s="165">
        <v>322.95999999999998</v>
      </c>
      <c r="I458" s="166"/>
      <c r="L458" s="162"/>
      <c r="M458" s="167"/>
      <c r="N458" s="168"/>
      <c r="O458" s="168"/>
      <c r="P458" s="168"/>
      <c r="Q458" s="168"/>
      <c r="R458" s="168"/>
      <c r="S458" s="168"/>
      <c r="T458" s="169"/>
      <c r="AT458" s="163" t="s">
        <v>145</v>
      </c>
      <c r="AU458" s="163" t="s">
        <v>88</v>
      </c>
      <c r="AV458" s="13" t="s">
        <v>88</v>
      </c>
      <c r="AW458" s="13" t="s">
        <v>31</v>
      </c>
      <c r="AX458" s="13" t="s">
        <v>77</v>
      </c>
      <c r="AY458" s="163" t="s">
        <v>134</v>
      </c>
    </row>
    <row r="459" spans="1:65" s="13" customFormat="1">
      <c r="B459" s="162"/>
      <c r="D459" s="157" t="s">
        <v>145</v>
      </c>
      <c r="E459" s="163" t="s">
        <v>1</v>
      </c>
      <c r="F459" s="164" t="s">
        <v>679</v>
      </c>
      <c r="H459" s="165">
        <v>144</v>
      </c>
      <c r="I459" s="166"/>
      <c r="L459" s="162"/>
      <c r="M459" s="167"/>
      <c r="N459" s="168"/>
      <c r="O459" s="168"/>
      <c r="P459" s="168"/>
      <c r="Q459" s="168"/>
      <c r="R459" s="168"/>
      <c r="S459" s="168"/>
      <c r="T459" s="169"/>
      <c r="AT459" s="163" t="s">
        <v>145</v>
      </c>
      <c r="AU459" s="163" t="s">
        <v>88</v>
      </c>
      <c r="AV459" s="13" t="s">
        <v>88</v>
      </c>
      <c r="AW459" s="13" t="s">
        <v>31</v>
      </c>
      <c r="AX459" s="13" t="s">
        <v>77</v>
      </c>
      <c r="AY459" s="163" t="s">
        <v>134</v>
      </c>
    </row>
    <row r="460" spans="1:65" s="13" customFormat="1">
      <c r="B460" s="162"/>
      <c r="D460" s="157" t="s">
        <v>145</v>
      </c>
      <c r="E460" s="163" t="s">
        <v>1</v>
      </c>
      <c r="F460" s="164" t="s">
        <v>680</v>
      </c>
      <c r="H460" s="165">
        <v>319.68</v>
      </c>
      <c r="I460" s="166"/>
      <c r="L460" s="162"/>
      <c r="M460" s="167"/>
      <c r="N460" s="168"/>
      <c r="O460" s="168"/>
      <c r="P460" s="168"/>
      <c r="Q460" s="168"/>
      <c r="R460" s="168"/>
      <c r="S460" s="168"/>
      <c r="T460" s="169"/>
      <c r="AT460" s="163" t="s">
        <v>145</v>
      </c>
      <c r="AU460" s="163" t="s">
        <v>88</v>
      </c>
      <c r="AV460" s="13" t="s">
        <v>88</v>
      </c>
      <c r="AW460" s="13" t="s">
        <v>31</v>
      </c>
      <c r="AX460" s="13" t="s">
        <v>77</v>
      </c>
      <c r="AY460" s="163" t="s">
        <v>134</v>
      </c>
    </row>
    <row r="461" spans="1:65" s="13" customFormat="1">
      <c r="B461" s="162"/>
      <c r="D461" s="157" t="s">
        <v>145</v>
      </c>
      <c r="E461" s="163" t="s">
        <v>1</v>
      </c>
      <c r="F461" s="164" t="s">
        <v>681</v>
      </c>
      <c r="H461" s="165">
        <v>99.98</v>
      </c>
      <c r="I461" s="166"/>
      <c r="L461" s="162"/>
      <c r="M461" s="167"/>
      <c r="N461" s="168"/>
      <c r="O461" s="168"/>
      <c r="P461" s="168"/>
      <c r="Q461" s="168"/>
      <c r="R461" s="168"/>
      <c r="S461" s="168"/>
      <c r="T461" s="169"/>
      <c r="AT461" s="163" t="s">
        <v>145</v>
      </c>
      <c r="AU461" s="163" t="s">
        <v>88</v>
      </c>
      <c r="AV461" s="13" t="s">
        <v>88</v>
      </c>
      <c r="AW461" s="13" t="s">
        <v>31</v>
      </c>
      <c r="AX461" s="13" t="s">
        <v>77</v>
      </c>
      <c r="AY461" s="163" t="s">
        <v>134</v>
      </c>
    </row>
    <row r="462" spans="1:65" s="13" customFormat="1">
      <c r="B462" s="162"/>
      <c r="D462" s="157" t="s">
        <v>145</v>
      </c>
      <c r="E462" s="163" t="s">
        <v>1</v>
      </c>
      <c r="F462" s="164" t="s">
        <v>682</v>
      </c>
      <c r="H462" s="165">
        <v>16.22</v>
      </c>
      <c r="I462" s="166"/>
      <c r="L462" s="162"/>
      <c r="M462" s="167"/>
      <c r="N462" s="168"/>
      <c r="O462" s="168"/>
      <c r="P462" s="168"/>
      <c r="Q462" s="168"/>
      <c r="R462" s="168"/>
      <c r="S462" s="168"/>
      <c r="T462" s="169"/>
      <c r="AT462" s="163" t="s">
        <v>145</v>
      </c>
      <c r="AU462" s="163" t="s">
        <v>88</v>
      </c>
      <c r="AV462" s="13" t="s">
        <v>88</v>
      </c>
      <c r="AW462" s="13" t="s">
        <v>31</v>
      </c>
      <c r="AX462" s="13" t="s">
        <v>77</v>
      </c>
      <c r="AY462" s="163" t="s">
        <v>134</v>
      </c>
    </row>
    <row r="463" spans="1:65" s="13" customFormat="1">
      <c r="B463" s="162"/>
      <c r="D463" s="157" t="s">
        <v>145</v>
      </c>
      <c r="E463" s="163" t="s">
        <v>1</v>
      </c>
      <c r="F463" s="164" t="s">
        <v>683</v>
      </c>
      <c r="H463" s="165">
        <v>0.42</v>
      </c>
      <c r="I463" s="166"/>
      <c r="L463" s="162"/>
      <c r="M463" s="167"/>
      <c r="N463" s="168"/>
      <c r="O463" s="168"/>
      <c r="P463" s="168"/>
      <c r="Q463" s="168"/>
      <c r="R463" s="168"/>
      <c r="S463" s="168"/>
      <c r="T463" s="169"/>
      <c r="AT463" s="163" t="s">
        <v>145</v>
      </c>
      <c r="AU463" s="163" t="s">
        <v>88</v>
      </c>
      <c r="AV463" s="13" t="s">
        <v>88</v>
      </c>
      <c r="AW463" s="13" t="s">
        <v>31</v>
      </c>
      <c r="AX463" s="13" t="s">
        <v>77</v>
      </c>
      <c r="AY463" s="163" t="s">
        <v>134</v>
      </c>
    </row>
    <row r="464" spans="1:65" s="15" customFormat="1">
      <c r="B464" s="177"/>
      <c r="D464" s="157" t="s">
        <v>145</v>
      </c>
      <c r="E464" s="178" t="s">
        <v>1</v>
      </c>
      <c r="F464" s="179" t="s">
        <v>167</v>
      </c>
      <c r="H464" s="180">
        <v>903.26</v>
      </c>
      <c r="I464" s="181"/>
      <c r="L464" s="177"/>
      <c r="M464" s="182"/>
      <c r="N464" s="183"/>
      <c r="O464" s="183"/>
      <c r="P464" s="183"/>
      <c r="Q464" s="183"/>
      <c r="R464" s="183"/>
      <c r="S464" s="183"/>
      <c r="T464" s="184"/>
      <c r="AT464" s="178" t="s">
        <v>145</v>
      </c>
      <c r="AU464" s="178" t="s">
        <v>88</v>
      </c>
      <c r="AV464" s="15" t="s">
        <v>141</v>
      </c>
      <c r="AW464" s="15" t="s">
        <v>31</v>
      </c>
      <c r="AX464" s="15" t="s">
        <v>85</v>
      </c>
      <c r="AY464" s="178" t="s">
        <v>134</v>
      </c>
    </row>
    <row r="465" spans="1:65" s="2" customFormat="1" ht="16.5" customHeight="1">
      <c r="A465" s="32"/>
      <c r="B465" s="143"/>
      <c r="C465" s="144" t="s">
        <v>684</v>
      </c>
      <c r="D465" s="144" t="s">
        <v>136</v>
      </c>
      <c r="E465" s="145" t="s">
        <v>685</v>
      </c>
      <c r="F465" s="146" t="s">
        <v>686</v>
      </c>
      <c r="G465" s="147" t="s">
        <v>289</v>
      </c>
      <c r="H465" s="148">
        <v>1.2</v>
      </c>
      <c r="I465" s="149"/>
      <c r="J465" s="150">
        <f>ROUND(I465*H465,2)</f>
        <v>0</v>
      </c>
      <c r="K465" s="146" t="s">
        <v>140</v>
      </c>
      <c r="L465" s="33"/>
      <c r="M465" s="151" t="s">
        <v>1</v>
      </c>
      <c r="N465" s="152" t="s">
        <v>42</v>
      </c>
      <c r="O465" s="58"/>
      <c r="P465" s="153">
        <f>O465*H465</f>
        <v>0</v>
      </c>
      <c r="Q465" s="153">
        <v>0</v>
      </c>
      <c r="R465" s="153">
        <f>Q465*H465</f>
        <v>0</v>
      </c>
      <c r="S465" s="153">
        <v>0</v>
      </c>
      <c r="T465" s="154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55" t="s">
        <v>141</v>
      </c>
      <c r="AT465" s="155" t="s">
        <v>136</v>
      </c>
      <c r="AU465" s="155" t="s">
        <v>88</v>
      </c>
      <c r="AY465" s="17" t="s">
        <v>134</v>
      </c>
      <c r="BE465" s="156">
        <f>IF(N465="základní",J465,0)</f>
        <v>0</v>
      </c>
      <c r="BF465" s="156">
        <f>IF(N465="snížená",J465,0)</f>
        <v>0</v>
      </c>
      <c r="BG465" s="156">
        <f>IF(N465="zákl. přenesená",J465,0)</f>
        <v>0</v>
      </c>
      <c r="BH465" s="156">
        <f>IF(N465="sníž. přenesená",J465,0)</f>
        <v>0</v>
      </c>
      <c r="BI465" s="156">
        <f>IF(N465="nulová",J465,0)</f>
        <v>0</v>
      </c>
      <c r="BJ465" s="17" t="s">
        <v>85</v>
      </c>
      <c r="BK465" s="156">
        <f>ROUND(I465*H465,2)</f>
        <v>0</v>
      </c>
      <c r="BL465" s="17" t="s">
        <v>141</v>
      </c>
      <c r="BM465" s="155" t="s">
        <v>687</v>
      </c>
    </row>
    <row r="466" spans="1:65" s="2" customFormat="1">
      <c r="A466" s="32"/>
      <c r="B466" s="33"/>
      <c r="C466" s="32"/>
      <c r="D466" s="157" t="s">
        <v>143</v>
      </c>
      <c r="E466" s="32"/>
      <c r="F466" s="158" t="s">
        <v>688</v>
      </c>
      <c r="G466" s="32"/>
      <c r="H466" s="32"/>
      <c r="I466" s="159"/>
      <c r="J466" s="32"/>
      <c r="K466" s="32"/>
      <c r="L466" s="33"/>
      <c r="M466" s="160"/>
      <c r="N466" s="161"/>
      <c r="O466" s="58"/>
      <c r="P466" s="58"/>
      <c r="Q466" s="58"/>
      <c r="R466" s="58"/>
      <c r="S466" s="58"/>
      <c r="T466" s="59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T466" s="17" t="s">
        <v>143</v>
      </c>
      <c r="AU466" s="17" t="s">
        <v>88</v>
      </c>
    </row>
    <row r="467" spans="1:65" s="14" customFormat="1">
      <c r="B467" s="170"/>
      <c r="D467" s="157" t="s">
        <v>145</v>
      </c>
      <c r="E467" s="171" t="s">
        <v>1</v>
      </c>
      <c r="F467" s="172" t="s">
        <v>689</v>
      </c>
      <c r="H467" s="171" t="s">
        <v>1</v>
      </c>
      <c r="I467" s="173"/>
      <c r="L467" s="170"/>
      <c r="M467" s="174"/>
      <c r="N467" s="175"/>
      <c r="O467" s="175"/>
      <c r="P467" s="175"/>
      <c r="Q467" s="175"/>
      <c r="R467" s="175"/>
      <c r="S467" s="175"/>
      <c r="T467" s="176"/>
      <c r="AT467" s="171" t="s">
        <v>145</v>
      </c>
      <c r="AU467" s="171" t="s">
        <v>88</v>
      </c>
      <c r="AV467" s="14" t="s">
        <v>85</v>
      </c>
      <c r="AW467" s="14" t="s">
        <v>31</v>
      </c>
      <c r="AX467" s="14" t="s">
        <v>77</v>
      </c>
      <c r="AY467" s="171" t="s">
        <v>134</v>
      </c>
    </row>
    <row r="468" spans="1:65" s="13" customFormat="1">
      <c r="B468" s="162"/>
      <c r="D468" s="157" t="s">
        <v>145</v>
      </c>
      <c r="E468" s="163" t="s">
        <v>1</v>
      </c>
      <c r="F468" s="164" t="s">
        <v>690</v>
      </c>
      <c r="H468" s="165">
        <v>1.2</v>
      </c>
      <c r="I468" s="166"/>
      <c r="L468" s="162"/>
      <c r="M468" s="167"/>
      <c r="N468" s="168"/>
      <c r="O468" s="168"/>
      <c r="P468" s="168"/>
      <c r="Q468" s="168"/>
      <c r="R468" s="168"/>
      <c r="S468" s="168"/>
      <c r="T468" s="169"/>
      <c r="AT468" s="163" t="s">
        <v>145</v>
      </c>
      <c r="AU468" s="163" t="s">
        <v>88</v>
      </c>
      <c r="AV468" s="13" t="s">
        <v>88</v>
      </c>
      <c r="AW468" s="13" t="s">
        <v>31</v>
      </c>
      <c r="AX468" s="13" t="s">
        <v>85</v>
      </c>
      <c r="AY468" s="163" t="s">
        <v>134</v>
      </c>
    </row>
    <row r="469" spans="1:65" s="2" customFormat="1" ht="21.75" customHeight="1">
      <c r="A469" s="32"/>
      <c r="B469" s="143"/>
      <c r="C469" s="144" t="s">
        <v>691</v>
      </c>
      <c r="D469" s="144" t="s">
        <v>136</v>
      </c>
      <c r="E469" s="145" t="s">
        <v>692</v>
      </c>
      <c r="F469" s="146" t="s">
        <v>693</v>
      </c>
      <c r="G469" s="147" t="s">
        <v>289</v>
      </c>
      <c r="H469" s="148">
        <v>32.01</v>
      </c>
      <c r="I469" s="149"/>
      <c r="J469" s="150">
        <f>ROUND(I469*H469,2)</f>
        <v>0</v>
      </c>
      <c r="K469" s="146" t="s">
        <v>140</v>
      </c>
      <c r="L469" s="33"/>
      <c r="M469" s="151" t="s">
        <v>1</v>
      </c>
      <c r="N469" s="152" t="s">
        <v>42</v>
      </c>
      <c r="O469" s="58"/>
      <c r="P469" s="153">
        <f>O469*H469</f>
        <v>0</v>
      </c>
      <c r="Q469" s="153">
        <v>0</v>
      </c>
      <c r="R469" s="153">
        <f>Q469*H469</f>
        <v>0</v>
      </c>
      <c r="S469" s="153">
        <v>0</v>
      </c>
      <c r="T469" s="154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5" t="s">
        <v>141</v>
      </c>
      <c r="AT469" s="155" t="s">
        <v>136</v>
      </c>
      <c r="AU469" s="155" t="s">
        <v>88</v>
      </c>
      <c r="AY469" s="17" t="s">
        <v>134</v>
      </c>
      <c r="BE469" s="156">
        <f>IF(N469="základní",J469,0)</f>
        <v>0</v>
      </c>
      <c r="BF469" s="156">
        <f>IF(N469="snížená",J469,0)</f>
        <v>0</v>
      </c>
      <c r="BG469" s="156">
        <f>IF(N469="zákl. přenesená",J469,0)</f>
        <v>0</v>
      </c>
      <c r="BH469" s="156">
        <f>IF(N469="sníž. přenesená",J469,0)</f>
        <v>0</v>
      </c>
      <c r="BI469" s="156">
        <f>IF(N469="nulová",J469,0)</f>
        <v>0</v>
      </c>
      <c r="BJ469" s="17" t="s">
        <v>85</v>
      </c>
      <c r="BK469" s="156">
        <f>ROUND(I469*H469,2)</f>
        <v>0</v>
      </c>
      <c r="BL469" s="17" t="s">
        <v>141</v>
      </c>
      <c r="BM469" s="155" t="s">
        <v>694</v>
      </c>
    </row>
    <row r="470" spans="1:65" s="2" customFormat="1">
      <c r="A470" s="32"/>
      <c r="B470" s="33"/>
      <c r="C470" s="32"/>
      <c r="D470" s="157" t="s">
        <v>143</v>
      </c>
      <c r="E470" s="32"/>
      <c r="F470" s="158" t="s">
        <v>695</v>
      </c>
      <c r="G470" s="32"/>
      <c r="H470" s="32"/>
      <c r="I470" s="159"/>
      <c r="J470" s="32"/>
      <c r="K470" s="32"/>
      <c r="L470" s="33"/>
      <c r="M470" s="160"/>
      <c r="N470" s="161"/>
      <c r="O470" s="58"/>
      <c r="P470" s="58"/>
      <c r="Q470" s="58"/>
      <c r="R470" s="58"/>
      <c r="S470" s="58"/>
      <c r="T470" s="59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7" t="s">
        <v>143</v>
      </c>
      <c r="AU470" s="17" t="s">
        <v>88</v>
      </c>
    </row>
    <row r="471" spans="1:65" s="13" customFormat="1">
      <c r="B471" s="162"/>
      <c r="D471" s="157" t="s">
        <v>145</v>
      </c>
      <c r="E471" s="163" t="s">
        <v>1</v>
      </c>
      <c r="F471" s="164" t="s">
        <v>670</v>
      </c>
      <c r="H471" s="165">
        <v>31.968</v>
      </c>
      <c r="I471" s="166"/>
      <c r="L471" s="162"/>
      <c r="M471" s="167"/>
      <c r="N471" s="168"/>
      <c r="O471" s="168"/>
      <c r="P471" s="168"/>
      <c r="Q471" s="168"/>
      <c r="R471" s="168"/>
      <c r="S471" s="168"/>
      <c r="T471" s="169"/>
      <c r="AT471" s="163" t="s">
        <v>145</v>
      </c>
      <c r="AU471" s="163" t="s">
        <v>88</v>
      </c>
      <c r="AV471" s="13" t="s">
        <v>88</v>
      </c>
      <c r="AW471" s="13" t="s">
        <v>31</v>
      </c>
      <c r="AX471" s="13" t="s">
        <v>77</v>
      </c>
      <c r="AY471" s="163" t="s">
        <v>134</v>
      </c>
    </row>
    <row r="472" spans="1:65" s="13" customFormat="1">
      <c r="B472" s="162"/>
      <c r="D472" s="157" t="s">
        <v>145</v>
      </c>
      <c r="E472" s="163" t="s">
        <v>1</v>
      </c>
      <c r="F472" s="164" t="s">
        <v>673</v>
      </c>
      <c r="H472" s="165">
        <v>4.2000000000000003E-2</v>
      </c>
      <c r="I472" s="166"/>
      <c r="L472" s="162"/>
      <c r="M472" s="167"/>
      <c r="N472" s="168"/>
      <c r="O472" s="168"/>
      <c r="P472" s="168"/>
      <c r="Q472" s="168"/>
      <c r="R472" s="168"/>
      <c r="S472" s="168"/>
      <c r="T472" s="169"/>
      <c r="AT472" s="163" t="s">
        <v>145</v>
      </c>
      <c r="AU472" s="163" t="s">
        <v>88</v>
      </c>
      <c r="AV472" s="13" t="s">
        <v>88</v>
      </c>
      <c r="AW472" s="13" t="s">
        <v>31</v>
      </c>
      <c r="AX472" s="13" t="s">
        <v>77</v>
      </c>
      <c r="AY472" s="163" t="s">
        <v>134</v>
      </c>
    </row>
    <row r="473" spans="1:65" s="15" customFormat="1">
      <c r="B473" s="177"/>
      <c r="D473" s="157" t="s">
        <v>145</v>
      </c>
      <c r="E473" s="178" t="s">
        <v>1</v>
      </c>
      <c r="F473" s="179" t="s">
        <v>167</v>
      </c>
      <c r="H473" s="180">
        <v>32.01</v>
      </c>
      <c r="I473" s="181"/>
      <c r="L473" s="177"/>
      <c r="M473" s="182"/>
      <c r="N473" s="183"/>
      <c r="O473" s="183"/>
      <c r="P473" s="183"/>
      <c r="Q473" s="183"/>
      <c r="R473" s="183"/>
      <c r="S473" s="183"/>
      <c r="T473" s="184"/>
      <c r="AT473" s="178" t="s">
        <v>145</v>
      </c>
      <c r="AU473" s="178" t="s">
        <v>88</v>
      </c>
      <c r="AV473" s="15" t="s">
        <v>141</v>
      </c>
      <c r="AW473" s="15" t="s">
        <v>31</v>
      </c>
      <c r="AX473" s="15" t="s">
        <v>85</v>
      </c>
      <c r="AY473" s="178" t="s">
        <v>134</v>
      </c>
    </row>
    <row r="474" spans="1:65" s="2" customFormat="1" ht="21.75" customHeight="1">
      <c r="A474" s="32"/>
      <c r="B474" s="143"/>
      <c r="C474" s="144" t="s">
        <v>696</v>
      </c>
      <c r="D474" s="144" t="s">
        <v>136</v>
      </c>
      <c r="E474" s="145" t="s">
        <v>697</v>
      </c>
      <c r="F474" s="146" t="s">
        <v>698</v>
      </c>
      <c r="G474" s="147" t="s">
        <v>289</v>
      </c>
      <c r="H474" s="148">
        <v>14.4</v>
      </c>
      <c r="I474" s="149"/>
      <c r="J474" s="150">
        <f>ROUND(I474*H474,2)</f>
        <v>0</v>
      </c>
      <c r="K474" s="146" t="s">
        <v>140</v>
      </c>
      <c r="L474" s="33"/>
      <c r="M474" s="151" t="s">
        <v>1</v>
      </c>
      <c r="N474" s="152" t="s">
        <v>42</v>
      </c>
      <c r="O474" s="58"/>
      <c r="P474" s="153">
        <f>O474*H474</f>
        <v>0</v>
      </c>
      <c r="Q474" s="153">
        <v>0</v>
      </c>
      <c r="R474" s="153">
        <f>Q474*H474</f>
        <v>0</v>
      </c>
      <c r="S474" s="153">
        <v>0</v>
      </c>
      <c r="T474" s="154">
        <f>S474*H474</f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55" t="s">
        <v>141</v>
      </c>
      <c r="AT474" s="155" t="s">
        <v>136</v>
      </c>
      <c r="AU474" s="155" t="s">
        <v>88</v>
      </c>
      <c r="AY474" s="17" t="s">
        <v>134</v>
      </c>
      <c r="BE474" s="156">
        <f>IF(N474="základní",J474,0)</f>
        <v>0</v>
      </c>
      <c r="BF474" s="156">
        <f>IF(N474="snížená",J474,0)</f>
        <v>0</v>
      </c>
      <c r="BG474" s="156">
        <f>IF(N474="zákl. přenesená",J474,0)</f>
        <v>0</v>
      </c>
      <c r="BH474" s="156">
        <f>IF(N474="sníž. přenesená",J474,0)</f>
        <v>0</v>
      </c>
      <c r="BI474" s="156">
        <f>IF(N474="nulová",J474,0)</f>
        <v>0</v>
      </c>
      <c r="BJ474" s="17" t="s">
        <v>85</v>
      </c>
      <c r="BK474" s="156">
        <f>ROUND(I474*H474,2)</f>
        <v>0</v>
      </c>
      <c r="BL474" s="17" t="s">
        <v>141</v>
      </c>
      <c r="BM474" s="155" t="s">
        <v>699</v>
      </c>
    </row>
    <row r="475" spans="1:65" s="2" customFormat="1" ht="19.5">
      <c r="A475" s="32"/>
      <c r="B475" s="33"/>
      <c r="C475" s="32"/>
      <c r="D475" s="157" t="s">
        <v>143</v>
      </c>
      <c r="E475" s="32"/>
      <c r="F475" s="158" t="s">
        <v>700</v>
      </c>
      <c r="G475" s="32"/>
      <c r="H475" s="32"/>
      <c r="I475" s="159"/>
      <c r="J475" s="32"/>
      <c r="K475" s="32"/>
      <c r="L475" s="33"/>
      <c r="M475" s="160"/>
      <c r="N475" s="161"/>
      <c r="O475" s="58"/>
      <c r="P475" s="58"/>
      <c r="Q475" s="58"/>
      <c r="R475" s="58"/>
      <c r="S475" s="58"/>
      <c r="T475" s="59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T475" s="17" t="s">
        <v>143</v>
      </c>
      <c r="AU475" s="17" t="s">
        <v>88</v>
      </c>
    </row>
    <row r="476" spans="1:65" s="13" customFormat="1">
      <c r="B476" s="162"/>
      <c r="D476" s="157" t="s">
        <v>145</v>
      </c>
      <c r="E476" s="163" t="s">
        <v>1</v>
      </c>
      <c r="F476" s="164" t="s">
        <v>669</v>
      </c>
      <c r="H476" s="165">
        <v>14.4</v>
      </c>
      <c r="I476" s="166"/>
      <c r="L476" s="162"/>
      <c r="M476" s="167"/>
      <c r="N476" s="168"/>
      <c r="O476" s="168"/>
      <c r="P476" s="168"/>
      <c r="Q476" s="168"/>
      <c r="R476" s="168"/>
      <c r="S476" s="168"/>
      <c r="T476" s="169"/>
      <c r="AT476" s="163" t="s">
        <v>145</v>
      </c>
      <c r="AU476" s="163" t="s">
        <v>88</v>
      </c>
      <c r="AV476" s="13" t="s">
        <v>88</v>
      </c>
      <c r="AW476" s="13" t="s">
        <v>31</v>
      </c>
      <c r="AX476" s="13" t="s">
        <v>85</v>
      </c>
      <c r="AY476" s="163" t="s">
        <v>134</v>
      </c>
    </row>
    <row r="477" spans="1:65" s="2" customFormat="1" ht="21.75" customHeight="1">
      <c r="A477" s="32"/>
      <c r="B477" s="143"/>
      <c r="C477" s="144" t="s">
        <v>701</v>
      </c>
      <c r="D477" s="144" t="s">
        <v>136</v>
      </c>
      <c r="E477" s="145" t="s">
        <v>702</v>
      </c>
      <c r="F477" s="146" t="s">
        <v>703</v>
      </c>
      <c r="G477" s="147" t="s">
        <v>289</v>
      </c>
      <c r="H477" s="148">
        <v>32.295999999999999</v>
      </c>
      <c r="I477" s="149"/>
      <c r="J477" s="150">
        <f>ROUND(I477*H477,2)</f>
        <v>0</v>
      </c>
      <c r="K477" s="146" t="s">
        <v>140</v>
      </c>
      <c r="L477" s="33"/>
      <c r="M477" s="151" t="s">
        <v>1</v>
      </c>
      <c r="N477" s="152" t="s">
        <v>42</v>
      </c>
      <c r="O477" s="58"/>
      <c r="P477" s="153">
        <f>O477*H477</f>
        <v>0</v>
      </c>
      <c r="Q477" s="153">
        <v>0</v>
      </c>
      <c r="R477" s="153">
        <f>Q477*H477</f>
        <v>0</v>
      </c>
      <c r="S477" s="153">
        <v>0</v>
      </c>
      <c r="T477" s="154">
        <f>S477*H477</f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55" t="s">
        <v>141</v>
      </c>
      <c r="AT477" s="155" t="s">
        <v>136</v>
      </c>
      <c r="AU477" s="155" t="s">
        <v>88</v>
      </c>
      <c r="AY477" s="17" t="s">
        <v>134</v>
      </c>
      <c r="BE477" s="156">
        <f>IF(N477="základní",J477,0)</f>
        <v>0</v>
      </c>
      <c r="BF477" s="156">
        <f>IF(N477="snížená",J477,0)</f>
        <v>0</v>
      </c>
      <c r="BG477" s="156">
        <f>IF(N477="zákl. přenesená",J477,0)</f>
        <v>0</v>
      </c>
      <c r="BH477" s="156">
        <f>IF(N477="sníž. přenesená",J477,0)</f>
        <v>0</v>
      </c>
      <c r="BI477" s="156">
        <f>IF(N477="nulová",J477,0)</f>
        <v>0</v>
      </c>
      <c r="BJ477" s="17" t="s">
        <v>85</v>
      </c>
      <c r="BK477" s="156">
        <f>ROUND(I477*H477,2)</f>
        <v>0</v>
      </c>
      <c r="BL477" s="17" t="s">
        <v>141</v>
      </c>
      <c r="BM477" s="155" t="s">
        <v>704</v>
      </c>
    </row>
    <row r="478" spans="1:65" s="2" customFormat="1" ht="19.5">
      <c r="A478" s="32"/>
      <c r="B478" s="33"/>
      <c r="C478" s="32"/>
      <c r="D478" s="157" t="s">
        <v>143</v>
      </c>
      <c r="E478" s="32"/>
      <c r="F478" s="158" t="s">
        <v>705</v>
      </c>
      <c r="G478" s="32"/>
      <c r="H478" s="32"/>
      <c r="I478" s="159"/>
      <c r="J478" s="32"/>
      <c r="K478" s="32"/>
      <c r="L478" s="33"/>
      <c r="M478" s="160"/>
      <c r="N478" s="161"/>
      <c r="O478" s="58"/>
      <c r="P478" s="58"/>
      <c r="Q478" s="58"/>
      <c r="R478" s="58"/>
      <c r="S478" s="58"/>
      <c r="T478" s="59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T478" s="17" t="s">
        <v>143</v>
      </c>
      <c r="AU478" s="17" t="s">
        <v>88</v>
      </c>
    </row>
    <row r="479" spans="1:65" s="13" customFormat="1">
      <c r="B479" s="162"/>
      <c r="D479" s="157" t="s">
        <v>145</v>
      </c>
      <c r="E479" s="163" t="s">
        <v>1</v>
      </c>
      <c r="F479" s="164" t="s">
        <v>668</v>
      </c>
      <c r="H479" s="165">
        <v>32.295999999999999</v>
      </c>
      <c r="I479" s="166"/>
      <c r="L479" s="162"/>
      <c r="M479" s="167"/>
      <c r="N479" s="168"/>
      <c r="O479" s="168"/>
      <c r="P479" s="168"/>
      <c r="Q479" s="168"/>
      <c r="R479" s="168"/>
      <c r="S479" s="168"/>
      <c r="T479" s="169"/>
      <c r="AT479" s="163" t="s">
        <v>145</v>
      </c>
      <c r="AU479" s="163" t="s">
        <v>88</v>
      </c>
      <c r="AV479" s="13" t="s">
        <v>88</v>
      </c>
      <c r="AW479" s="13" t="s">
        <v>31</v>
      </c>
      <c r="AX479" s="13" t="s">
        <v>85</v>
      </c>
      <c r="AY479" s="163" t="s">
        <v>134</v>
      </c>
    </row>
    <row r="480" spans="1:65" s="2" customFormat="1" ht="16.5" customHeight="1">
      <c r="A480" s="32"/>
      <c r="B480" s="143"/>
      <c r="C480" s="144" t="s">
        <v>706</v>
      </c>
      <c r="D480" s="144" t="s">
        <v>136</v>
      </c>
      <c r="E480" s="145" t="s">
        <v>707</v>
      </c>
      <c r="F480" s="146" t="s">
        <v>288</v>
      </c>
      <c r="G480" s="147" t="s">
        <v>289</v>
      </c>
      <c r="H480" s="148">
        <v>67.408000000000001</v>
      </c>
      <c r="I480" s="149"/>
      <c r="J480" s="150">
        <f>ROUND(I480*H480,2)</f>
        <v>0</v>
      </c>
      <c r="K480" s="146" t="s">
        <v>140</v>
      </c>
      <c r="L480" s="33"/>
      <c r="M480" s="151" t="s">
        <v>1</v>
      </c>
      <c r="N480" s="152" t="s">
        <v>42</v>
      </c>
      <c r="O480" s="58"/>
      <c r="P480" s="153">
        <f>O480*H480</f>
        <v>0</v>
      </c>
      <c r="Q480" s="153">
        <v>0</v>
      </c>
      <c r="R480" s="153">
        <f>Q480*H480</f>
        <v>0</v>
      </c>
      <c r="S480" s="153">
        <v>0</v>
      </c>
      <c r="T480" s="154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55" t="s">
        <v>141</v>
      </c>
      <c r="AT480" s="155" t="s">
        <v>136</v>
      </c>
      <c r="AU480" s="155" t="s">
        <v>88</v>
      </c>
      <c r="AY480" s="17" t="s">
        <v>134</v>
      </c>
      <c r="BE480" s="156">
        <f>IF(N480="základní",J480,0)</f>
        <v>0</v>
      </c>
      <c r="BF480" s="156">
        <f>IF(N480="snížená",J480,0)</f>
        <v>0</v>
      </c>
      <c r="BG480" s="156">
        <f>IF(N480="zákl. přenesená",J480,0)</f>
        <v>0</v>
      </c>
      <c r="BH480" s="156">
        <f>IF(N480="sníž. přenesená",J480,0)</f>
        <v>0</v>
      </c>
      <c r="BI480" s="156">
        <f>IF(N480="nulová",J480,0)</f>
        <v>0</v>
      </c>
      <c r="BJ480" s="17" t="s">
        <v>85</v>
      </c>
      <c r="BK480" s="156">
        <f>ROUND(I480*H480,2)</f>
        <v>0</v>
      </c>
      <c r="BL480" s="17" t="s">
        <v>141</v>
      </c>
      <c r="BM480" s="155" t="s">
        <v>708</v>
      </c>
    </row>
    <row r="481" spans="1:65" s="2" customFormat="1">
      <c r="A481" s="32"/>
      <c r="B481" s="33"/>
      <c r="C481" s="32"/>
      <c r="D481" s="157" t="s">
        <v>143</v>
      </c>
      <c r="E481" s="32"/>
      <c r="F481" s="158" t="s">
        <v>291</v>
      </c>
      <c r="G481" s="32"/>
      <c r="H481" s="32"/>
      <c r="I481" s="159"/>
      <c r="J481" s="32"/>
      <c r="K481" s="32"/>
      <c r="L481" s="33"/>
      <c r="M481" s="160"/>
      <c r="N481" s="161"/>
      <c r="O481" s="58"/>
      <c r="P481" s="58"/>
      <c r="Q481" s="58"/>
      <c r="R481" s="58"/>
      <c r="S481" s="58"/>
      <c r="T481" s="59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T481" s="17" t="s">
        <v>143</v>
      </c>
      <c r="AU481" s="17" t="s">
        <v>88</v>
      </c>
    </row>
    <row r="482" spans="1:65" s="13" customFormat="1">
      <c r="B482" s="162"/>
      <c r="D482" s="157" t="s">
        <v>145</v>
      </c>
      <c r="E482" s="163" t="s">
        <v>1</v>
      </c>
      <c r="F482" s="164" t="s">
        <v>656</v>
      </c>
      <c r="H482" s="165">
        <v>67.408000000000001</v>
      </c>
      <c r="I482" s="166"/>
      <c r="L482" s="162"/>
      <c r="M482" s="167"/>
      <c r="N482" s="168"/>
      <c r="O482" s="168"/>
      <c r="P482" s="168"/>
      <c r="Q482" s="168"/>
      <c r="R482" s="168"/>
      <c r="S482" s="168"/>
      <c r="T482" s="169"/>
      <c r="AT482" s="163" t="s">
        <v>145</v>
      </c>
      <c r="AU482" s="163" t="s">
        <v>88</v>
      </c>
      <c r="AV482" s="13" t="s">
        <v>88</v>
      </c>
      <c r="AW482" s="13" t="s">
        <v>31</v>
      </c>
      <c r="AX482" s="13" t="s">
        <v>85</v>
      </c>
      <c r="AY482" s="163" t="s">
        <v>134</v>
      </c>
    </row>
    <row r="483" spans="1:65" s="2" customFormat="1" ht="21.75" customHeight="1">
      <c r="A483" s="32"/>
      <c r="B483" s="143"/>
      <c r="C483" s="144" t="s">
        <v>709</v>
      </c>
      <c r="D483" s="144" t="s">
        <v>136</v>
      </c>
      <c r="E483" s="145" t="s">
        <v>710</v>
      </c>
      <c r="F483" s="146" t="s">
        <v>711</v>
      </c>
      <c r="G483" s="147" t="s">
        <v>289</v>
      </c>
      <c r="H483" s="148">
        <v>9.9979999999999993</v>
      </c>
      <c r="I483" s="149"/>
      <c r="J483" s="150">
        <f>ROUND(I483*H483,2)</f>
        <v>0</v>
      </c>
      <c r="K483" s="146" t="s">
        <v>140</v>
      </c>
      <c r="L483" s="33"/>
      <c r="M483" s="151" t="s">
        <v>1</v>
      </c>
      <c r="N483" s="152" t="s">
        <v>42</v>
      </c>
      <c r="O483" s="58"/>
      <c r="P483" s="153">
        <f>O483*H483</f>
        <v>0</v>
      </c>
      <c r="Q483" s="153">
        <v>0</v>
      </c>
      <c r="R483" s="153">
        <f>Q483*H483</f>
        <v>0</v>
      </c>
      <c r="S483" s="153">
        <v>0</v>
      </c>
      <c r="T483" s="154">
        <f>S483*H483</f>
        <v>0</v>
      </c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R483" s="155" t="s">
        <v>141</v>
      </c>
      <c r="AT483" s="155" t="s">
        <v>136</v>
      </c>
      <c r="AU483" s="155" t="s">
        <v>88</v>
      </c>
      <c r="AY483" s="17" t="s">
        <v>134</v>
      </c>
      <c r="BE483" s="156">
        <f>IF(N483="základní",J483,0)</f>
        <v>0</v>
      </c>
      <c r="BF483" s="156">
        <f>IF(N483="snížená",J483,0)</f>
        <v>0</v>
      </c>
      <c r="BG483" s="156">
        <f>IF(N483="zákl. přenesená",J483,0)</f>
        <v>0</v>
      </c>
      <c r="BH483" s="156">
        <f>IF(N483="sníž. přenesená",J483,0)</f>
        <v>0</v>
      </c>
      <c r="BI483" s="156">
        <f>IF(N483="nulová",J483,0)</f>
        <v>0</v>
      </c>
      <c r="BJ483" s="17" t="s">
        <v>85</v>
      </c>
      <c r="BK483" s="156">
        <f>ROUND(I483*H483,2)</f>
        <v>0</v>
      </c>
      <c r="BL483" s="17" t="s">
        <v>141</v>
      </c>
      <c r="BM483" s="155" t="s">
        <v>712</v>
      </c>
    </row>
    <row r="484" spans="1:65" s="2" customFormat="1" ht="19.5">
      <c r="A484" s="32"/>
      <c r="B484" s="33"/>
      <c r="C484" s="32"/>
      <c r="D484" s="157" t="s">
        <v>143</v>
      </c>
      <c r="E484" s="32"/>
      <c r="F484" s="158" t="s">
        <v>713</v>
      </c>
      <c r="G484" s="32"/>
      <c r="H484" s="32"/>
      <c r="I484" s="159"/>
      <c r="J484" s="32"/>
      <c r="K484" s="32"/>
      <c r="L484" s="33"/>
      <c r="M484" s="160"/>
      <c r="N484" s="161"/>
      <c r="O484" s="58"/>
      <c r="P484" s="58"/>
      <c r="Q484" s="58"/>
      <c r="R484" s="58"/>
      <c r="S484" s="58"/>
      <c r="T484" s="59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T484" s="17" t="s">
        <v>143</v>
      </c>
      <c r="AU484" s="17" t="s">
        <v>88</v>
      </c>
    </row>
    <row r="485" spans="1:65" s="13" customFormat="1">
      <c r="B485" s="162"/>
      <c r="D485" s="157" t="s">
        <v>145</v>
      </c>
      <c r="E485" s="163" t="s">
        <v>1</v>
      </c>
      <c r="F485" s="164" t="s">
        <v>671</v>
      </c>
      <c r="H485" s="165">
        <v>9.9979999999999993</v>
      </c>
      <c r="I485" s="166"/>
      <c r="L485" s="162"/>
      <c r="M485" s="167"/>
      <c r="N485" s="168"/>
      <c r="O485" s="168"/>
      <c r="P485" s="168"/>
      <c r="Q485" s="168"/>
      <c r="R485" s="168"/>
      <c r="S485" s="168"/>
      <c r="T485" s="169"/>
      <c r="AT485" s="163" t="s">
        <v>145</v>
      </c>
      <c r="AU485" s="163" t="s">
        <v>88</v>
      </c>
      <c r="AV485" s="13" t="s">
        <v>88</v>
      </c>
      <c r="AW485" s="13" t="s">
        <v>31</v>
      </c>
      <c r="AX485" s="13" t="s">
        <v>85</v>
      </c>
      <c r="AY485" s="163" t="s">
        <v>134</v>
      </c>
    </row>
    <row r="486" spans="1:65" s="2" customFormat="1" ht="21.75" customHeight="1">
      <c r="A486" s="32"/>
      <c r="B486" s="143"/>
      <c r="C486" s="144" t="s">
        <v>714</v>
      </c>
      <c r="D486" s="144" t="s">
        <v>136</v>
      </c>
      <c r="E486" s="145" t="s">
        <v>715</v>
      </c>
      <c r="F486" s="146" t="s">
        <v>716</v>
      </c>
      <c r="G486" s="147" t="s">
        <v>289</v>
      </c>
      <c r="H486" s="148">
        <v>1.6220000000000001</v>
      </c>
      <c r="I486" s="149"/>
      <c r="J486" s="150">
        <f>ROUND(I486*H486,2)</f>
        <v>0</v>
      </c>
      <c r="K486" s="146" t="s">
        <v>140</v>
      </c>
      <c r="L486" s="33"/>
      <c r="M486" s="151" t="s">
        <v>1</v>
      </c>
      <c r="N486" s="152" t="s">
        <v>42</v>
      </c>
      <c r="O486" s="58"/>
      <c r="P486" s="153">
        <f>O486*H486</f>
        <v>0</v>
      </c>
      <c r="Q486" s="153">
        <v>0</v>
      </c>
      <c r="R486" s="153">
        <f>Q486*H486</f>
        <v>0</v>
      </c>
      <c r="S486" s="153">
        <v>0</v>
      </c>
      <c r="T486" s="154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55" t="s">
        <v>141</v>
      </c>
      <c r="AT486" s="155" t="s">
        <v>136</v>
      </c>
      <c r="AU486" s="155" t="s">
        <v>88</v>
      </c>
      <c r="AY486" s="17" t="s">
        <v>134</v>
      </c>
      <c r="BE486" s="156">
        <f>IF(N486="základní",J486,0)</f>
        <v>0</v>
      </c>
      <c r="BF486" s="156">
        <f>IF(N486="snížená",J486,0)</f>
        <v>0</v>
      </c>
      <c r="BG486" s="156">
        <f>IF(N486="zákl. přenesená",J486,0)</f>
        <v>0</v>
      </c>
      <c r="BH486" s="156">
        <f>IF(N486="sníž. přenesená",J486,0)</f>
        <v>0</v>
      </c>
      <c r="BI486" s="156">
        <f>IF(N486="nulová",J486,0)</f>
        <v>0</v>
      </c>
      <c r="BJ486" s="17" t="s">
        <v>85</v>
      </c>
      <c r="BK486" s="156">
        <f>ROUND(I486*H486,2)</f>
        <v>0</v>
      </c>
      <c r="BL486" s="17" t="s">
        <v>141</v>
      </c>
      <c r="BM486" s="155" t="s">
        <v>717</v>
      </c>
    </row>
    <row r="487" spans="1:65" s="2" customFormat="1">
      <c r="A487" s="32"/>
      <c r="B487" s="33"/>
      <c r="C487" s="32"/>
      <c r="D487" s="157" t="s">
        <v>143</v>
      </c>
      <c r="E487" s="32"/>
      <c r="F487" s="158" t="s">
        <v>718</v>
      </c>
      <c r="G487" s="32"/>
      <c r="H487" s="32"/>
      <c r="I487" s="159"/>
      <c r="J487" s="32"/>
      <c r="K487" s="32"/>
      <c r="L487" s="33"/>
      <c r="M487" s="160"/>
      <c r="N487" s="161"/>
      <c r="O487" s="58"/>
      <c r="P487" s="58"/>
      <c r="Q487" s="58"/>
      <c r="R487" s="58"/>
      <c r="S487" s="58"/>
      <c r="T487" s="59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T487" s="17" t="s">
        <v>143</v>
      </c>
      <c r="AU487" s="17" t="s">
        <v>88</v>
      </c>
    </row>
    <row r="488" spans="1:65" s="13" customFormat="1">
      <c r="B488" s="162"/>
      <c r="D488" s="157" t="s">
        <v>145</v>
      </c>
      <c r="E488" s="163" t="s">
        <v>1</v>
      </c>
      <c r="F488" s="164" t="s">
        <v>672</v>
      </c>
      <c r="H488" s="165">
        <v>1.6220000000000001</v>
      </c>
      <c r="I488" s="166"/>
      <c r="L488" s="162"/>
      <c r="M488" s="167"/>
      <c r="N488" s="168"/>
      <c r="O488" s="168"/>
      <c r="P488" s="168"/>
      <c r="Q488" s="168"/>
      <c r="R488" s="168"/>
      <c r="S488" s="168"/>
      <c r="T488" s="169"/>
      <c r="AT488" s="163" t="s">
        <v>145</v>
      </c>
      <c r="AU488" s="163" t="s">
        <v>88</v>
      </c>
      <c r="AV488" s="13" t="s">
        <v>88</v>
      </c>
      <c r="AW488" s="13" t="s">
        <v>31</v>
      </c>
      <c r="AX488" s="13" t="s">
        <v>85</v>
      </c>
      <c r="AY488" s="163" t="s">
        <v>134</v>
      </c>
    </row>
    <row r="489" spans="1:65" s="12" customFormat="1" ht="22.9" customHeight="1">
      <c r="B489" s="130"/>
      <c r="D489" s="131" t="s">
        <v>76</v>
      </c>
      <c r="E489" s="141" t="s">
        <v>719</v>
      </c>
      <c r="F489" s="141" t="s">
        <v>720</v>
      </c>
      <c r="I489" s="133"/>
      <c r="J489" s="142">
        <f>BK489</f>
        <v>0</v>
      </c>
      <c r="L489" s="130"/>
      <c r="M489" s="135"/>
      <c r="N489" s="136"/>
      <c r="O489" s="136"/>
      <c r="P489" s="137">
        <f>SUM(P490:P491)</f>
        <v>0</v>
      </c>
      <c r="Q489" s="136"/>
      <c r="R489" s="137">
        <f>SUM(R490:R491)</f>
        <v>0</v>
      </c>
      <c r="S489" s="136"/>
      <c r="T489" s="138">
        <f>SUM(T490:T491)</f>
        <v>0</v>
      </c>
      <c r="AR489" s="131" t="s">
        <v>85</v>
      </c>
      <c r="AT489" s="139" t="s">
        <v>76</v>
      </c>
      <c r="AU489" s="139" t="s">
        <v>85</v>
      </c>
      <c r="AY489" s="131" t="s">
        <v>134</v>
      </c>
      <c r="BK489" s="140">
        <f>SUM(BK490:BK491)</f>
        <v>0</v>
      </c>
    </row>
    <row r="490" spans="1:65" s="2" customFormat="1" ht="16.5" customHeight="1">
      <c r="A490" s="32"/>
      <c r="B490" s="143"/>
      <c r="C490" s="144" t="s">
        <v>721</v>
      </c>
      <c r="D490" s="144" t="s">
        <v>136</v>
      </c>
      <c r="E490" s="145" t="s">
        <v>722</v>
      </c>
      <c r="F490" s="146" t="s">
        <v>723</v>
      </c>
      <c r="G490" s="147" t="s">
        <v>289</v>
      </c>
      <c r="H490" s="148">
        <v>68.015000000000001</v>
      </c>
      <c r="I490" s="149"/>
      <c r="J490" s="150">
        <f>ROUND(I490*H490,2)</f>
        <v>0</v>
      </c>
      <c r="K490" s="146" t="s">
        <v>140</v>
      </c>
      <c r="L490" s="33"/>
      <c r="M490" s="151" t="s">
        <v>1</v>
      </c>
      <c r="N490" s="152" t="s">
        <v>42</v>
      </c>
      <c r="O490" s="58"/>
      <c r="P490" s="153">
        <f>O490*H490</f>
        <v>0</v>
      </c>
      <c r="Q490" s="153">
        <v>0</v>
      </c>
      <c r="R490" s="153">
        <f>Q490*H490</f>
        <v>0</v>
      </c>
      <c r="S490" s="153">
        <v>0</v>
      </c>
      <c r="T490" s="154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55" t="s">
        <v>141</v>
      </c>
      <c r="AT490" s="155" t="s">
        <v>136</v>
      </c>
      <c r="AU490" s="155" t="s">
        <v>88</v>
      </c>
      <c r="AY490" s="17" t="s">
        <v>134</v>
      </c>
      <c r="BE490" s="156">
        <f>IF(N490="základní",J490,0)</f>
        <v>0</v>
      </c>
      <c r="BF490" s="156">
        <f>IF(N490="snížená",J490,0)</f>
        <v>0</v>
      </c>
      <c r="BG490" s="156">
        <f>IF(N490="zákl. přenesená",J490,0)</f>
        <v>0</v>
      </c>
      <c r="BH490" s="156">
        <f>IF(N490="sníž. přenesená",J490,0)</f>
        <v>0</v>
      </c>
      <c r="BI490" s="156">
        <f>IF(N490="nulová",J490,0)</f>
        <v>0</v>
      </c>
      <c r="BJ490" s="17" t="s">
        <v>85</v>
      </c>
      <c r="BK490" s="156">
        <f>ROUND(I490*H490,2)</f>
        <v>0</v>
      </c>
      <c r="BL490" s="17" t="s">
        <v>141</v>
      </c>
      <c r="BM490" s="155" t="s">
        <v>724</v>
      </c>
    </row>
    <row r="491" spans="1:65" s="2" customFormat="1" ht="19.5">
      <c r="A491" s="32"/>
      <c r="B491" s="33"/>
      <c r="C491" s="32"/>
      <c r="D491" s="157" t="s">
        <v>143</v>
      </c>
      <c r="E491" s="32"/>
      <c r="F491" s="158" t="s">
        <v>725</v>
      </c>
      <c r="G491" s="32"/>
      <c r="H491" s="32"/>
      <c r="I491" s="159"/>
      <c r="J491" s="32"/>
      <c r="K491" s="32"/>
      <c r="L491" s="33"/>
      <c r="M491" s="195"/>
      <c r="N491" s="196"/>
      <c r="O491" s="197"/>
      <c r="P491" s="197"/>
      <c r="Q491" s="197"/>
      <c r="R491" s="197"/>
      <c r="S491" s="197"/>
      <c r="T491" s="198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T491" s="17" t="s">
        <v>143</v>
      </c>
      <c r="AU491" s="17" t="s">
        <v>88</v>
      </c>
    </row>
    <row r="492" spans="1:65" s="2" customFormat="1" ht="6.95" customHeight="1">
      <c r="A492" s="32"/>
      <c r="B492" s="47"/>
      <c r="C492" s="48"/>
      <c r="D492" s="48"/>
      <c r="E492" s="48"/>
      <c r="F492" s="48"/>
      <c r="G492" s="48"/>
      <c r="H492" s="48"/>
      <c r="I492" s="48"/>
      <c r="J492" s="48"/>
      <c r="K492" s="48"/>
      <c r="L492" s="33"/>
      <c r="M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</row>
  </sheetData>
  <autoFilter ref="C124:K49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82"/>
  <sheetViews>
    <sheetView showGridLines="0" workbookViewId="0">
      <selection activeCell="J25" sqref="J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91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102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5" t="str">
        <f>'Rekapitulace stavby'!K6</f>
        <v>STARÉ HOBZÍ - REKONSTRUKCE KANALIZACE A VODOVODU</v>
      </c>
      <c r="F7" s="246"/>
      <c r="G7" s="246"/>
      <c r="H7" s="246"/>
      <c r="L7" s="20"/>
    </row>
    <row r="8" spans="1:46" s="2" customFormat="1" ht="12" customHeight="1">
      <c r="A8" s="32"/>
      <c r="B8" s="33"/>
      <c r="C8" s="32"/>
      <c r="D8" s="27" t="s">
        <v>103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8" t="s">
        <v>726</v>
      </c>
      <c r="F9" s="244"/>
      <c r="G9" s="244"/>
      <c r="H9" s="24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87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28. 2. 2025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7" t="str">
        <f>'Rekapitulace stavby'!E14</f>
        <v>Vyplň údaj</v>
      </c>
      <c r="F18" s="217"/>
      <c r="G18" s="217"/>
      <c r="H18" s="217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>
        <v>72095989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04" t="s">
        <v>1526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25</v>
      </c>
      <c r="J23" s="25" t="s">
        <v>33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1" t="s">
        <v>1</v>
      </c>
      <c r="F27" s="221"/>
      <c r="G27" s="221"/>
      <c r="H27" s="22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37</v>
      </c>
      <c r="E30" s="32"/>
      <c r="F30" s="32"/>
      <c r="G30" s="32"/>
      <c r="H30" s="32"/>
      <c r="I30" s="32"/>
      <c r="J30" s="71">
        <f>ROUND(J125,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41</v>
      </c>
      <c r="E33" s="27" t="s">
        <v>42</v>
      </c>
      <c r="F33" s="99">
        <f>ROUND((SUM(BE125:BE481)),  2)</f>
        <v>0</v>
      </c>
      <c r="G33" s="32"/>
      <c r="H33" s="32"/>
      <c r="I33" s="100">
        <v>0.21</v>
      </c>
      <c r="J33" s="99">
        <f>ROUND(((SUM(BE125:BE481))*I33),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99">
        <f>ROUND((SUM(BF125:BF481)),  2)</f>
        <v>0</v>
      </c>
      <c r="G34" s="32"/>
      <c r="H34" s="32"/>
      <c r="I34" s="100">
        <v>0.15</v>
      </c>
      <c r="J34" s="99">
        <f>ROUND(((SUM(BF125:BF481))*I34),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9">
        <f>ROUND((SUM(BG125:BG481)),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99">
        <f>ROUND((SUM(BH125:BH481)),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9">
        <f>ROUND((SUM(BI125:BI481)),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47</v>
      </c>
      <c r="E39" s="60"/>
      <c r="F39" s="60"/>
      <c r="G39" s="103" t="s">
        <v>48</v>
      </c>
      <c r="H39" s="104" t="s">
        <v>49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07" t="s">
        <v>53</v>
      </c>
      <c r="G61" s="45" t="s">
        <v>52</v>
      </c>
      <c r="H61" s="35"/>
      <c r="I61" s="35"/>
      <c r="J61" s="10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07" t="s">
        <v>53</v>
      </c>
      <c r="G76" s="45" t="s">
        <v>52</v>
      </c>
      <c r="H76" s="35"/>
      <c r="I76" s="35"/>
      <c r="J76" s="10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5" t="str">
        <f>E7</f>
        <v>STARÉ HOBZÍ - REKONSTRUKCE KANALIZACE A VODOVODU</v>
      </c>
      <c r="F85" s="246"/>
      <c r="G85" s="246"/>
      <c r="H85" s="246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103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8" t="str">
        <f>E9</f>
        <v>01b - Rekonstrukce kanalizace - neuznatelné náklady</v>
      </c>
      <c r="F87" s="244"/>
      <c r="G87" s="244"/>
      <c r="H87" s="24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Staré Hobzí</v>
      </c>
      <c r="G89" s="32"/>
      <c r="H89" s="32"/>
      <c r="I89" s="27" t="s">
        <v>22</v>
      </c>
      <c r="J89" s="55" t="str">
        <f>IF(J12="","",J12)</f>
        <v>28. 2. 2025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>Obec Staré Hobzí</v>
      </c>
      <c r="G91" s="32"/>
      <c r="H91" s="32"/>
      <c r="I91" s="27" t="s">
        <v>30</v>
      </c>
      <c r="J91" s="30" t="str">
        <f>E21</f>
        <v>Ing. Martin Růžička, CSc.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>WAY project s.r.o.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106</v>
      </c>
      <c r="D94" s="101"/>
      <c r="E94" s="101"/>
      <c r="F94" s="101"/>
      <c r="G94" s="101"/>
      <c r="H94" s="101"/>
      <c r="I94" s="101"/>
      <c r="J94" s="110" t="s">
        <v>107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108</v>
      </c>
      <c r="D96" s="32"/>
      <c r="E96" s="32"/>
      <c r="F96" s="32"/>
      <c r="G96" s="32"/>
      <c r="H96" s="32"/>
      <c r="I96" s="32"/>
      <c r="J96" s="71">
        <f>J125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109</v>
      </c>
    </row>
    <row r="97" spans="1:31" s="9" customFormat="1" ht="24.95" customHeight="1">
      <c r="B97" s="112"/>
      <c r="D97" s="113" t="s">
        <v>110</v>
      </c>
      <c r="E97" s="114"/>
      <c r="F97" s="114"/>
      <c r="G97" s="114"/>
      <c r="H97" s="114"/>
      <c r="I97" s="114"/>
      <c r="J97" s="115">
        <f>J126</f>
        <v>0</v>
      </c>
      <c r="L97" s="112"/>
    </row>
    <row r="98" spans="1:31" s="10" customFormat="1" ht="19.899999999999999" customHeight="1">
      <c r="B98" s="116"/>
      <c r="D98" s="117" t="s">
        <v>111</v>
      </c>
      <c r="E98" s="118"/>
      <c r="F98" s="118"/>
      <c r="G98" s="118"/>
      <c r="H98" s="118"/>
      <c r="I98" s="118"/>
      <c r="J98" s="119">
        <f>J127</f>
        <v>0</v>
      </c>
      <c r="L98" s="116"/>
    </row>
    <row r="99" spans="1:31" s="10" customFormat="1" ht="19.899999999999999" customHeight="1">
      <c r="B99" s="116"/>
      <c r="D99" s="117" t="s">
        <v>112</v>
      </c>
      <c r="E99" s="118"/>
      <c r="F99" s="118"/>
      <c r="G99" s="118"/>
      <c r="H99" s="118"/>
      <c r="I99" s="118"/>
      <c r="J99" s="119">
        <f>J243</f>
        <v>0</v>
      </c>
      <c r="L99" s="116"/>
    </row>
    <row r="100" spans="1:31" s="10" customFormat="1" ht="19.899999999999999" customHeight="1">
      <c r="B100" s="116"/>
      <c r="D100" s="117" t="s">
        <v>113</v>
      </c>
      <c r="E100" s="118"/>
      <c r="F100" s="118"/>
      <c r="G100" s="118"/>
      <c r="H100" s="118"/>
      <c r="I100" s="118"/>
      <c r="J100" s="119">
        <f>J257</f>
        <v>0</v>
      </c>
      <c r="L100" s="116"/>
    </row>
    <row r="101" spans="1:31" s="10" customFormat="1" ht="19.899999999999999" customHeight="1">
      <c r="B101" s="116"/>
      <c r="D101" s="117" t="s">
        <v>114</v>
      </c>
      <c r="E101" s="118"/>
      <c r="F101" s="118"/>
      <c r="G101" s="118"/>
      <c r="H101" s="118"/>
      <c r="I101" s="118"/>
      <c r="J101" s="119">
        <f>J268</f>
        <v>0</v>
      </c>
      <c r="L101" s="116"/>
    </row>
    <row r="102" spans="1:31" s="10" customFormat="1" ht="19.899999999999999" customHeight="1">
      <c r="B102" s="116"/>
      <c r="D102" s="117" t="s">
        <v>115</v>
      </c>
      <c r="E102" s="118"/>
      <c r="F102" s="118"/>
      <c r="G102" s="118"/>
      <c r="H102" s="118"/>
      <c r="I102" s="118"/>
      <c r="J102" s="119">
        <f>J290</f>
        <v>0</v>
      </c>
      <c r="L102" s="116"/>
    </row>
    <row r="103" spans="1:31" s="10" customFormat="1" ht="19.899999999999999" customHeight="1">
      <c r="B103" s="116"/>
      <c r="D103" s="117" t="s">
        <v>116</v>
      </c>
      <c r="E103" s="118"/>
      <c r="F103" s="118"/>
      <c r="G103" s="118"/>
      <c r="H103" s="118"/>
      <c r="I103" s="118"/>
      <c r="J103" s="119">
        <f>J396</f>
        <v>0</v>
      </c>
      <c r="L103" s="116"/>
    </row>
    <row r="104" spans="1:31" s="10" customFormat="1" ht="19.899999999999999" customHeight="1">
      <c r="B104" s="116"/>
      <c r="D104" s="117" t="s">
        <v>117</v>
      </c>
      <c r="E104" s="118"/>
      <c r="F104" s="118"/>
      <c r="G104" s="118"/>
      <c r="H104" s="118"/>
      <c r="I104" s="118"/>
      <c r="J104" s="119">
        <f>J414</f>
        <v>0</v>
      </c>
      <c r="L104" s="116"/>
    </row>
    <row r="105" spans="1:31" s="10" customFormat="1" ht="19.899999999999999" customHeight="1">
      <c r="B105" s="116"/>
      <c r="D105" s="117" t="s">
        <v>118</v>
      </c>
      <c r="E105" s="118"/>
      <c r="F105" s="118"/>
      <c r="G105" s="118"/>
      <c r="H105" s="118"/>
      <c r="I105" s="118"/>
      <c r="J105" s="119">
        <f>J479</f>
        <v>0</v>
      </c>
      <c r="L105" s="116"/>
    </row>
    <row r="106" spans="1:31" s="2" customFormat="1" ht="21.7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5" customHeight="1">
      <c r="A111" s="32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5" customHeight="1">
      <c r="A112" s="32"/>
      <c r="B112" s="33"/>
      <c r="C112" s="21" t="s">
        <v>119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16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45" t="str">
        <f>E7</f>
        <v>STARÉ HOBZÍ - REKONSTRUKCE KANALIZACE A VODOVODU</v>
      </c>
      <c r="F115" s="246"/>
      <c r="G115" s="246"/>
      <c r="H115" s="246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103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2"/>
      <c r="D117" s="32"/>
      <c r="E117" s="228" t="str">
        <f>E9</f>
        <v>01b - Rekonstrukce kanalizace - neuznatelné náklady</v>
      </c>
      <c r="F117" s="244"/>
      <c r="G117" s="244"/>
      <c r="H117" s="244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2"/>
      <c r="E119" s="32"/>
      <c r="F119" s="25" t="str">
        <f>F12</f>
        <v>Staré Hobzí</v>
      </c>
      <c r="G119" s="32"/>
      <c r="H119" s="32"/>
      <c r="I119" s="27" t="s">
        <v>22</v>
      </c>
      <c r="J119" s="55" t="str">
        <f>IF(J12="","",J12)</f>
        <v>28. 2. 2025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24</v>
      </c>
      <c r="D121" s="32"/>
      <c r="E121" s="32"/>
      <c r="F121" s="25" t="str">
        <f>E15</f>
        <v>Obec Staré Hobzí</v>
      </c>
      <c r="G121" s="32"/>
      <c r="H121" s="32"/>
      <c r="I121" s="27" t="s">
        <v>30</v>
      </c>
      <c r="J121" s="30" t="str">
        <f>E21</f>
        <v>Ing. Martin Růžička, CSc.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7" t="s">
        <v>28</v>
      </c>
      <c r="D122" s="32"/>
      <c r="E122" s="32"/>
      <c r="F122" s="25" t="str">
        <f>IF(E18="","",E18)</f>
        <v>Vyplň údaj</v>
      </c>
      <c r="G122" s="32"/>
      <c r="H122" s="32"/>
      <c r="I122" s="27" t="s">
        <v>32</v>
      </c>
      <c r="J122" s="30" t="str">
        <f>E24</f>
        <v>WAY project s.r.o.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20"/>
      <c r="B124" s="121"/>
      <c r="C124" s="122" t="s">
        <v>120</v>
      </c>
      <c r="D124" s="123" t="s">
        <v>62</v>
      </c>
      <c r="E124" s="123" t="s">
        <v>58</v>
      </c>
      <c r="F124" s="123" t="s">
        <v>59</v>
      </c>
      <c r="G124" s="123" t="s">
        <v>121</v>
      </c>
      <c r="H124" s="123" t="s">
        <v>122</v>
      </c>
      <c r="I124" s="123" t="s">
        <v>123</v>
      </c>
      <c r="J124" s="123" t="s">
        <v>107</v>
      </c>
      <c r="K124" s="124" t="s">
        <v>124</v>
      </c>
      <c r="L124" s="125"/>
      <c r="M124" s="62" t="s">
        <v>1</v>
      </c>
      <c r="N124" s="63" t="s">
        <v>41</v>
      </c>
      <c r="O124" s="63" t="s">
        <v>125</v>
      </c>
      <c r="P124" s="63" t="s">
        <v>126</v>
      </c>
      <c r="Q124" s="63" t="s">
        <v>127</v>
      </c>
      <c r="R124" s="63" t="s">
        <v>128</v>
      </c>
      <c r="S124" s="63" t="s">
        <v>129</v>
      </c>
      <c r="T124" s="64" t="s">
        <v>130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</row>
    <row r="125" spans="1:65" s="2" customFormat="1" ht="22.9" customHeight="1">
      <c r="A125" s="32"/>
      <c r="B125" s="33"/>
      <c r="C125" s="69" t="s">
        <v>131</v>
      </c>
      <c r="D125" s="32"/>
      <c r="E125" s="32"/>
      <c r="F125" s="32"/>
      <c r="G125" s="32"/>
      <c r="H125" s="32"/>
      <c r="I125" s="32"/>
      <c r="J125" s="126">
        <f>BK125</f>
        <v>0</v>
      </c>
      <c r="K125" s="32"/>
      <c r="L125" s="33"/>
      <c r="M125" s="65"/>
      <c r="N125" s="56"/>
      <c r="O125" s="66"/>
      <c r="P125" s="127">
        <f>P126</f>
        <v>0</v>
      </c>
      <c r="Q125" s="66"/>
      <c r="R125" s="127">
        <f>R126</f>
        <v>18.26792932</v>
      </c>
      <c r="S125" s="66"/>
      <c r="T125" s="128">
        <f>T126</f>
        <v>43.245100000000001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76</v>
      </c>
      <c r="AU125" s="17" t="s">
        <v>109</v>
      </c>
      <c r="BK125" s="129">
        <f>BK126</f>
        <v>0</v>
      </c>
    </row>
    <row r="126" spans="1:65" s="12" customFormat="1" ht="25.9" customHeight="1">
      <c r="B126" s="130"/>
      <c r="D126" s="131" t="s">
        <v>76</v>
      </c>
      <c r="E126" s="132" t="s">
        <v>132</v>
      </c>
      <c r="F126" s="132" t="s">
        <v>133</v>
      </c>
      <c r="I126" s="133"/>
      <c r="J126" s="134">
        <f>BK126</f>
        <v>0</v>
      </c>
      <c r="L126" s="130"/>
      <c r="M126" s="135"/>
      <c r="N126" s="136"/>
      <c r="O126" s="136"/>
      <c r="P126" s="137">
        <f>P127+P243+P257+P268+P290+P396+P414+P479</f>
        <v>0</v>
      </c>
      <c r="Q126" s="136"/>
      <c r="R126" s="137">
        <f>R127+R243+R257+R268+R290+R396+R414+R479</f>
        <v>18.26792932</v>
      </c>
      <c r="S126" s="136"/>
      <c r="T126" s="138">
        <f>T127+T243+T257+T268+T290+T396+T414+T479</f>
        <v>43.245100000000001</v>
      </c>
      <c r="AR126" s="131" t="s">
        <v>85</v>
      </c>
      <c r="AT126" s="139" t="s">
        <v>76</v>
      </c>
      <c r="AU126" s="139" t="s">
        <v>77</v>
      </c>
      <c r="AY126" s="131" t="s">
        <v>134</v>
      </c>
      <c r="BK126" s="140">
        <f>BK127+BK243+BK257+BK268+BK290+BK396+BK414+BK479</f>
        <v>0</v>
      </c>
    </row>
    <row r="127" spans="1:65" s="12" customFormat="1" ht="22.9" customHeight="1">
      <c r="B127" s="130"/>
      <c r="D127" s="131" t="s">
        <v>76</v>
      </c>
      <c r="E127" s="141" t="s">
        <v>85</v>
      </c>
      <c r="F127" s="141" t="s">
        <v>135</v>
      </c>
      <c r="I127" s="133"/>
      <c r="J127" s="142">
        <f>BK127</f>
        <v>0</v>
      </c>
      <c r="L127" s="130"/>
      <c r="M127" s="135"/>
      <c r="N127" s="136"/>
      <c r="O127" s="136"/>
      <c r="P127" s="137">
        <f>SUM(P128:P242)</f>
        <v>0</v>
      </c>
      <c r="Q127" s="136"/>
      <c r="R127" s="137">
        <f>SUM(R128:R242)</f>
        <v>0.46215700000000004</v>
      </c>
      <c r="S127" s="136"/>
      <c r="T127" s="138">
        <f>SUM(T128:T242)</f>
        <v>31.746899999999997</v>
      </c>
      <c r="AR127" s="131" t="s">
        <v>85</v>
      </c>
      <c r="AT127" s="139" t="s">
        <v>76</v>
      </c>
      <c r="AU127" s="139" t="s">
        <v>85</v>
      </c>
      <c r="AY127" s="131" t="s">
        <v>134</v>
      </c>
      <c r="BK127" s="140">
        <f>SUM(BK128:BK242)</f>
        <v>0</v>
      </c>
    </row>
    <row r="128" spans="1:65" s="2" customFormat="1" ht="16.5" customHeight="1">
      <c r="A128" s="32"/>
      <c r="B128" s="143"/>
      <c r="C128" s="144" t="s">
        <v>85</v>
      </c>
      <c r="D128" s="144" t="s">
        <v>136</v>
      </c>
      <c r="E128" s="145" t="s">
        <v>727</v>
      </c>
      <c r="F128" s="146" t="s">
        <v>728</v>
      </c>
      <c r="G128" s="147" t="s">
        <v>160</v>
      </c>
      <c r="H128" s="148">
        <v>19.2</v>
      </c>
      <c r="I128" s="149"/>
      <c r="J128" s="150">
        <f>ROUND(I128*H128,2)</f>
        <v>0</v>
      </c>
      <c r="K128" s="146" t="s">
        <v>140</v>
      </c>
      <c r="L128" s="33"/>
      <c r="M128" s="151" t="s">
        <v>1</v>
      </c>
      <c r="N128" s="152" t="s">
        <v>42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0.255</v>
      </c>
      <c r="T128" s="154">
        <f>S128*H128</f>
        <v>4.8959999999999999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141</v>
      </c>
      <c r="AT128" s="155" t="s">
        <v>136</v>
      </c>
      <c r="AU128" s="155" t="s">
        <v>88</v>
      </c>
      <c r="AY128" s="17" t="s">
        <v>134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85</v>
      </c>
      <c r="BK128" s="156">
        <f>ROUND(I128*H128,2)</f>
        <v>0</v>
      </c>
      <c r="BL128" s="17" t="s">
        <v>141</v>
      </c>
      <c r="BM128" s="155" t="s">
        <v>729</v>
      </c>
    </row>
    <row r="129" spans="1:65" s="2" customFormat="1" ht="29.25">
      <c r="A129" s="32"/>
      <c r="B129" s="33"/>
      <c r="C129" s="32"/>
      <c r="D129" s="157" t="s">
        <v>143</v>
      </c>
      <c r="E129" s="32"/>
      <c r="F129" s="158" t="s">
        <v>730</v>
      </c>
      <c r="G129" s="32"/>
      <c r="H129" s="32"/>
      <c r="I129" s="159"/>
      <c r="J129" s="32"/>
      <c r="K129" s="32"/>
      <c r="L129" s="33"/>
      <c r="M129" s="160"/>
      <c r="N129" s="161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143</v>
      </c>
      <c r="AU129" s="17" t="s">
        <v>88</v>
      </c>
    </row>
    <row r="130" spans="1:65" s="14" customFormat="1">
      <c r="B130" s="170"/>
      <c r="D130" s="157" t="s">
        <v>145</v>
      </c>
      <c r="E130" s="171" t="s">
        <v>1</v>
      </c>
      <c r="F130" s="172" t="s">
        <v>731</v>
      </c>
      <c r="H130" s="171" t="s">
        <v>1</v>
      </c>
      <c r="I130" s="173"/>
      <c r="L130" s="170"/>
      <c r="M130" s="174"/>
      <c r="N130" s="175"/>
      <c r="O130" s="175"/>
      <c r="P130" s="175"/>
      <c r="Q130" s="175"/>
      <c r="R130" s="175"/>
      <c r="S130" s="175"/>
      <c r="T130" s="176"/>
      <c r="AT130" s="171" t="s">
        <v>145</v>
      </c>
      <c r="AU130" s="171" t="s">
        <v>88</v>
      </c>
      <c r="AV130" s="14" t="s">
        <v>85</v>
      </c>
      <c r="AW130" s="14" t="s">
        <v>31</v>
      </c>
      <c r="AX130" s="14" t="s">
        <v>77</v>
      </c>
      <c r="AY130" s="171" t="s">
        <v>134</v>
      </c>
    </row>
    <row r="131" spans="1:65" s="13" customFormat="1">
      <c r="B131" s="162"/>
      <c r="D131" s="157" t="s">
        <v>145</v>
      </c>
      <c r="E131" s="163" t="s">
        <v>1</v>
      </c>
      <c r="F131" s="164" t="s">
        <v>732</v>
      </c>
      <c r="H131" s="165">
        <v>19.2</v>
      </c>
      <c r="I131" s="166"/>
      <c r="L131" s="162"/>
      <c r="M131" s="167"/>
      <c r="N131" s="168"/>
      <c r="O131" s="168"/>
      <c r="P131" s="168"/>
      <c r="Q131" s="168"/>
      <c r="R131" s="168"/>
      <c r="S131" s="168"/>
      <c r="T131" s="169"/>
      <c r="AT131" s="163" t="s">
        <v>145</v>
      </c>
      <c r="AU131" s="163" t="s">
        <v>88</v>
      </c>
      <c r="AV131" s="13" t="s">
        <v>88</v>
      </c>
      <c r="AW131" s="13" t="s">
        <v>31</v>
      </c>
      <c r="AX131" s="13" t="s">
        <v>85</v>
      </c>
      <c r="AY131" s="163" t="s">
        <v>134</v>
      </c>
    </row>
    <row r="132" spans="1:65" s="2" customFormat="1" ht="21.75" customHeight="1">
      <c r="A132" s="32"/>
      <c r="B132" s="143"/>
      <c r="C132" s="144" t="s">
        <v>88</v>
      </c>
      <c r="D132" s="144" t="s">
        <v>136</v>
      </c>
      <c r="E132" s="145" t="s">
        <v>733</v>
      </c>
      <c r="F132" s="146" t="s">
        <v>734</v>
      </c>
      <c r="G132" s="147" t="s">
        <v>160</v>
      </c>
      <c r="H132" s="148">
        <v>19.2</v>
      </c>
      <c r="I132" s="149"/>
      <c r="J132" s="150">
        <f>ROUND(I132*H132,2)</f>
        <v>0</v>
      </c>
      <c r="K132" s="146" t="s">
        <v>140</v>
      </c>
      <c r="L132" s="33"/>
      <c r="M132" s="151" t="s">
        <v>1</v>
      </c>
      <c r="N132" s="152" t="s">
        <v>42</v>
      </c>
      <c r="O132" s="58"/>
      <c r="P132" s="153">
        <f>O132*H132</f>
        <v>0</v>
      </c>
      <c r="Q132" s="153">
        <v>0</v>
      </c>
      <c r="R132" s="153">
        <f>Q132*H132</f>
        <v>0</v>
      </c>
      <c r="S132" s="153">
        <v>0.5</v>
      </c>
      <c r="T132" s="154">
        <f>S132*H132</f>
        <v>9.6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141</v>
      </c>
      <c r="AT132" s="155" t="s">
        <v>136</v>
      </c>
      <c r="AU132" s="155" t="s">
        <v>88</v>
      </c>
      <c r="AY132" s="17" t="s">
        <v>134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7" t="s">
        <v>85</v>
      </c>
      <c r="BK132" s="156">
        <f>ROUND(I132*H132,2)</f>
        <v>0</v>
      </c>
      <c r="BL132" s="17" t="s">
        <v>141</v>
      </c>
      <c r="BM132" s="155" t="s">
        <v>735</v>
      </c>
    </row>
    <row r="133" spans="1:65" s="2" customFormat="1" ht="19.5">
      <c r="A133" s="32"/>
      <c r="B133" s="33"/>
      <c r="C133" s="32"/>
      <c r="D133" s="157" t="s">
        <v>143</v>
      </c>
      <c r="E133" s="32"/>
      <c r="F133" s="158" t="s">
        <v>736</v>
      </c>
      <c r="G133" s="32"/>
      <c r="H133" s="32"/>
      <c r="I133" s="159"/>
      <c r="J133" s="32"/>
      <c r="K133" s="32"/>
      <c r="L133" s="33"/>
      <c r="M133" s="160"/>
      <c r="N133" s="161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143</v>
      </c>
      <c r="AU133" s="17" t="s">
        <v>88</v>
      </c>
    </row>
    <row r="134" spans="1:65" s="14" customFormat="1">
      <c r="B134" s="170"/>
      <c r="D134" s="157" t="s">
        <v>145</v>
      </c>
      <c r="E134" s="171" t="s">
        <v>1</v>
      </c>
      <c r="F134" s="172" t="s">
        <v>737</v>
      </c>
      <c r="H134" s="171" t="s">
        <v>1</v>
      </c>
      <c r="I134" s="173"/>
      <c r="L134" s="170"/>
      <c r="M134" s="174"/>
      <c r="N134" s="175"/>
      <c r="O134" s="175"/>
      <c r="P134" s="175"/>
      <c r="Q134" s="175"/>
      <c r="R134" s="175"/>
      <c r="S134" s="175"/>
      <c r="T134" s="176"/>
      <c r="AT134" s="171" t="s">
        <v>145</v>
      </c>
      <c r="AU134" s="171" t="s">
        <v>88</v>
      </c>
      <c r="AV134" s="14" t="s">
        <v>85</v>
      </c>
      <c r="AW134" s="14" t="s">
        <v>31</v>
      </c>
      <c r="AX134" s="14" t="s">
        <v>77</v>
      </c>
      <c r="AY134" s="171" t="s">
        <v>134</v>
      </c>
    </row>
    <row r="135" spans="1:65" s="13" customFormat="1">
      <c r="B135" s="162"/>
      <c r="D135" s="157" t="s">
        <v>145</v>
      </c>
      <c r="E135" s="163" t="s">
        <v>1</v>
      </c>
      <c r="F135" s="164" t="s">
        <v>732</v>
      </c>
      <c r="H135" s="165">
        <v>19.2</v>
      </c>
      <c r="I135" s="166"/>
      <c r="L135" s="162"/>
      <c r="M135" s="167"/>
      <c r="N135" s="168"/>
      <c r="O135" s="168"/>
      <c r="P135" s="168"/>
      <c r="Q135" s="168"/>
      <c r="R135" s="168"/>
      <c r="S135" s="168"/>
      <c r="T135" s="169"/>
      <c r="AT135" s="163" t="s">
        <v>145</v>
      </c>
      <c r="AU135" s="163" t="s">
        <v>88</v>
      </c>
      <c r="AV135" s="13" t="s">
        <v>88</v>
      </c>
      <c r="AW135" s="13" t="s">
        <v>31</v>
      </c>
      <c r="AX135" s="13" t="s">
        <v>85</v>
      </c>
      <c r="AY135" s="163" t="s">
        <v>134</v>
      </c>
    </row>
    <row r="136" spans="1:65" s="2" customFormat="1" ht="21.75" customHeight="1">
      <c r="A136" s="32"/>
      <c r="B136" s="143"/>
      <c r="C136" s="144" t="s">
        <v>153</v>
      </c>
      <c r="D136" s="144" t="s">
        <v>136</v>
      </c>
      <c r="E136" s="145" t="s">
        <v>158</v>
      </c>
      <c r="F136" s="146" t="s">
        <v>159</v>
      </c>
      <c r="G136" s="147" t="s">
        <v>160</v>
      </c>
      <c r="H136" s="148">
        <v>20.64</v>
      </c>
      <c r="I136" s="149"/>
      <c r="J136" s="150">
        <f>ROUND(I136*H136,2)</f>
        <v>0</v>
      </c>
      <c r="K136" s="146" t="s">
        <v>140</v>
      </c>
      <c r="L136" s="33"/>
      <c r="M136" s="151" t="s">
        <v>1</v>
      </c>
      <c r="N136" s="152" t="s">
        <v>42</v>
      </c>
      <c r="O136" s="58"/>
      <c r="P136" s="153">
        <f>O136*H136</f>
        <v>0</v>
      </c>
      <c r="Q136" s="153">
        <v>0</v>
      </c>
      <c r="R136" s="153">
        <f>Q136*H136</f>
        <v>0</v>
      </c>
      <c r="S136" s="153">
        <v>0.44</v>
      </c>
      <c r="T136" s="154">
        <f>S136*H136</f>
        <v>9.0815999999999999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141</v>
      </c>
      <c r="AT136" s="155" t="s">
        <v>136</v>
      </c>
      <c r="AU136" s="155" t="s">
        <v>88</v>
      </c>
      <c r="AY136" s="17" t="s">
        <v>134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85</v>
      </c>
      <c r="BK136" s="156">
        <f>ROUND(I136*H136,2)</f>
        <v>0</v>
      </c>
      <c r="BL136" s="17" t="s">
        <v>141</v>
      </c>
      <c r="BM136" s="155" t="s">
        <v>161</v>
      </c>
    </row>
    <row r="137" spans="1:65" s="2" customFormat="1" ht="19.5">
      <c r="A137" s="32"/>
      <c r="B137" s="33"/>
      <c r="C137" s="32"/>
      <c r="D137" s="157" t="s">
        <v>143</v>
      </c>
      <c r="E137" s="32"/>
      <c r="F137" s="158" t="s">
        <v>162</v>
      </c>
      <c r="G137" s="32"/>
      <c r="H137" s="32"/>
      <c r="I137" s="159"/>
      <c r="J137" s="32"/>
      <c r="K137" s="32"/>
      <c r="L137" s="33"/>
      <c r="M137" s="160"/>
      <c r="N137" s="161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143</v>
      </c>
      <c r="AU137" s="17" t="s">
        <v>88</v>
      </c>
    </row>
    <row r="138" spans="1:65" s="14" customFormat="1">
      <c r="B138" s="170"/>
      <c r="D138" s="157" t="s">
        <v>145</v>
      </c>
      <c r="E138" s="171" t="s">
        <v>1</v>
      </c>
      <c r="F138" s="172" t="s">
        <v>163</v>
      </c>
      <c r="H138" s="171" t="s">
        <v>1</v>
      </c>
      <c r="I138" s="173"/>
      <c r="L138" s="170"/>
      <c r="M138" s="174"/>
      <c r="N138" s="175"/>
      <c r="O138" s="175"/>
      <c r="P138" s="175"/>
      <c r="Q138" s="175"/>
      <c r="R138" s="175"/>
      <c r="S138" s="175"/>
      <c r="T138" s="176"/>
      <c r="AT138" s="171" t="s">
        <v>145</v>
      </c>
      <c r="AU138" s="171" t="s">
        <v>88</v>
      </c>
      <c r="AV138" s="14" t="s">
        <v>85</v>
      </c>
      <c r="AW138" s="14" t="s">
        <v>31</v>
      </c>
      <c r="AX138" s="14" t="s">
        <v>77</v>
      </c>
      <c r="AY138" s="171" t="s">
        <v>134</v>
      </c>
    </row>
    <row r="139" spans="1:65" s="13" customFormat="1">
      <c r="B139" s="162"/>
      <c r="D139" s="157" t="s">
        <v>145</v>
      </c>
      <c r="E139" s="163" t="s">
        <v>1</v>
      </c>
      <c r="F139" s="164" t="s">
        <v>738</v>
      </c>
      <c r="H139" s="165">
        <v>20.64</v>
      </c>
      <c r="I139" s="166"/>
      <c r="L139" s="162"/>
      <c r="M139" s="167"/>
      <c r="N139" s="168"/>
      <c r="O139" s="168"/>
      <c r="P139" s="168"/>
      <c r="Q139" s="168"/>
      <c r="R139" s="168"/>
      <c r="S139" s="168"/>
      <c r="T139" s="169"/>
      <c r="AT139" s="163" t="s">
        <v>145</v>
      </c>
      <c r="AU139" s="163" t="s">
        <v>88</v>
      </c>
      <c r="AV139" s="13" t="s">
        <v>88</v>
      </c>
      <c r="AW139" s="13" t="s">
        <v>31</v>
      </c>
      <c r="AX139" s="13" t="s">
        <v>85</v>
      </c>
      <c r="AY139" s="163" t="s">
        <v>134</v>
      </c>
    </row>
    <row r="140" spans="1:65" s="2" customFormat="1" ht="16.5" customHeight="1">
      <c r="A140" s="32"/>
      <c r="B140" s="143"/>
      <c r="C140" s="144" t="s">
        <v>141</v>
      </c>
      <c r="D140" s="144" t="s">
        <v>136</v>
      </c>
      <c r="E140" s="145" t="s">
        <v>169</v>
      </c>
      <c r="F140" s="146" t="s">
        <v>170</v>
      </c>
      <c r="G140" s="147" t="s">
        <v>160</v>
      </c>
      <c r="H140" s="148">
        <v>20.64</v>
      </c>
      <c r="I140" s="149"/>
      <c r="J140" s="150">
        <f>ROUND(I140*H140,2)</f>
        <v>0</v>
      </c>
      <c r="K140" s="146" t="s">
        <v>140</v>
      </c>
      <c r="L140" s="33"/>
      <c r="M140" s="151" t="s">
        <v>1</v>
      </c>
      <c r="N140" s="152" t="s">
        <v>42</v>
      </c>
      <c r="O140" s="58"/>
      <c r="P140" s="153">
        <f>O140*H140</f>
        <v>0</v>
      </c>
      <c r="Q140" s="153">
        <v>0</v>
      </c>
      <c r="R140" s="153">
        <f>Q140*H140</f>
        <v>0</v>
      </c>
      <c r="S140" s="153">
        <v>0.22</v>
      </c>
      <c r="T140" s="154">
        <f>S140*H140</f>
        <v>4.5407999999999999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141</v>
      </c>
      <c r="AT140" s="155" t="s">
        <v>136</v>
      </c>
      <c r="AU140" s="155" t="s">
        <v>88</v>
      </c>
      <c r="AY140" s="17" t="s">
        <v>134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85</v>
      </c>
      <c r="BK140" s="156">
        <f>ROUND(I140*H140,2)</f>
        <v>0</v>
      </c>
      <c r="BL140" s="17" t="s">
        <v>141</v>
      </c>
      <c r="BM140" s="155" t="s">
        <v>171</v>
      </c>
    </row>
    <row r="141" spans="1:65" s="2" customFormat="1" ht="19.5">
      <c r="A141" s="32"/>
      <c r="B141" s="33"/>
      <c r="C141" s="32"/>
      <c r="D141" s="157" t="s">
        <v>143</v>
      </c>
      <c r="E141" s="32"/>
      <c r="F141" s="158" t="s">
        <v>172</v>
      </c>
      <c r="G141" s="32"/>
      <c r="H141" s="32"/>
      <c r="I141" s="159"/>
      <c r="J141" s="32"/>
      <c r="K141" s="32"/>
      <c r="L141" s="33"/>
      <c r="M141" s="160"/>
      <c r="N141" s="161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143</v>
      </c>
      <c r="AU141" s="17" t="s">
        <v>88</v>
      </c>
    </row>
    <row r="142" spans="1:65" s="14" customFormat="1">
      <c r="B142" s="170"/>
      <c r="D142" s="157" t="s">
        <v>145</v>
      </c>
      <c r="E142" s="171" t="s">
        <v>1</v>
      </c>
      <c r="F142" s="172" t="s">
        <v>173</v>
      </c>
      <c r="H142" s="171" t="s">
        <v>1</v>
      </c>
      <c r="I142" s="173"/>
      <c r="L142" s="170"/>
      <c r="M142" s="174"/>
      <c r="N142" s="175"/>
      <c r="O142" s="175"/>
      <c r="P142" s="175"/>
      <c r="Q142" s="175"/>
      <c r="R142" s="175"/>
      <c r="S142" s="175"/>
      <c r="T142" s="176"/>
      <c r="AT142" s="171" t="s">
        <v>145</v>
      </c>
      <c r="AU142" s="171" t="s">
        <v>88</v>
      </c>
      <c r="AV142" s="14" t="s">
        <v>85</v>
      </c>
      <c r="AW142" s="14" t="s">
        <v>31</v>
      </c>
      <c r="AX142" s="14" t="s">
        <v>77</v>
      </c>
      <c r="AY142" s="171" t="s">
        <v>134</v>
      </c>
    </row>
    <row r="143" spans="1:65" s="13" customFormat="1">
      <c r="B143" s="162"/>
      <c r="D143" s="157" t="s">
        <v>145</v>
      </c>
      <c r="E143" s="163" t="s">
        <v>1</v>
      </c>
      <c r="F143" s="164" t="s">
        <v>738</v>
      </c>
      <c r="H143" s="165">
        <v>20.64</v>
      </c>
      <c r="I143" s="166"/>
      <c r="L143" s="162"/>
      <c r="M143" s="167"/>
      <c r="N143" s="168"/>
      <c r="O143" s="168"/>
      <c r="P143" s="168"/>
      <c r="Q143" s="168"/>
      <c r="R143" s="168"/>
      <c r="S143" s="168"/>
      <c r="T143" s="169"/>
      <c r="AT143" s="163" t="s">
        <v>145</v>
      </c>
      <c r="AU143" s="163" t="s">
        <v>88</v>
      </c>
      <c r="AV143" s="13" t="s">
        <v>88</v>
      </c>
      <c r="AW143" s="13" t="s">
        <v>31</v>
      </c>
      <c r="AX143" s="13" t="s">
        <v>85</v>
      </c>
      <c r="AY143" s="163" t="s">
        <v>134</v>
      </c>
    </row>
    <row r="144" spans="1:65" s="2" customFormat="1" ht="16.5" customHeight="1">
      <c r="A144" s="32"/>
      <c r="B144" s="143"/>
      <c r="C144" s="144" t="s">
        <v>168</v>
      </c>
      <c r="D144" s="144" t="s">
        <v>136</v>
      </c>
      <c r="E144" s="145" t="s">
        <v>175</v>
      </c>
      <c r="F144" s="146" t="s">
        <v>176</v>
      </c>
      <c r="G144" s="147" t="s">
        <v>177</v>
      </c>
      <c r="H144" s="148">
        <v>17.7</v>
      </c>
      <c r="I144" s="149"/>
      <c r="J144" s="150">
        <f>ROUND(I144*H144,2)</f>
        <v>0</v>
      </c>
      <c r="K144" s="146" t="s">
        <v>140</v>
      </c>
      <c r="L144" s="33"/>
      <c r="M144" s="151" t="s">
        <v>1</v>
      </c>
      <c r="N144" s="152" t="s">
        <v>42</v>
      </c>
      <c r="O144" s="58"/>
      <c r="P144" s="153">
        <f>O144*H144</f>
        <v>0</v>
      </c>
      <c r="Q144" s="153">
        <v>0</v>
      </c>
      <c r="R144" s="153">
        <f>Q144*H144</f>
        <v>0</v>
      </c>
      <c r="S144" s="153">
        <v>0.20499999999999999</v>
      </c>
      <c r="T144" s="154">
        <f>S144*H144</f>
        <v>3.6284999999999998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141</v>
      </c>
      <c r="AT144" s="155" t="s">
        <v>136</v>
      </c>
      <c r="AU144" s="155" t="s">
        <v>88</v>
      </c>
      <c r="AY144" s="17" t="s">
        <v>134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85</v>
      </c>
      <c r="BK144" s="156">
        <f>ROUND(I144*H144,2)</f>
        <v>0</v>
      </c>
      <c r="BL144" s="17" t="s">
        <v>141</v>
      </c>
      <c r="BM144" s="155" t="s">
        <v>178</v>
      </c>
    </row>
    <row r="145" spans="1:65" s="2" customFormat="1" ht="19.5">
      <c r="A145" s="32"/>
      <c r="B145" s="33"/>
      <c r="C145" s="32"/>
      <c r="D145" s="157" t="s">
        <v>143</v>
      </c>
      <c r="E145" s="32"/>
      <c r="F145" s="158" t="s">
        <v>179</v>
      </c>
      <c r="G145" s="32"/>
      <c r="H145" s="32"/>
      <c r="I145" s="159"/>
      <c r="J145" s="32"/>
      <c r="K145" s="32"/>
      <c r="L145" s="33"/>
      <c r="M145" s="160"/>
      <c r="N145" s="161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143</v>
      </c>
      <c r="AU145" s="17" t="s">
        <v>88</v>
      </c>
    </row>
    <row r="146" spans="1:65" s="13" customFormat="1">
      <c r="B146" s="162"/>
      <c r="D146" s="157" t="s">
        <v>145</v>
      </c>
      <c r="E146" s="163" t="s">
        <v>1</v>
      </c>
      <c r="F146" s="164" t="s">
        <v>739</v>
      </c>
      <c r="H146" s="165">
        <v>17.7</v>
      </c>
      <c r="I146" s="166"/>
      <c r="L146" s="162"/>
      <c r="M146" s="167"/>
      <c r="N146" s="168"/>
      <c r="O146" s="168"/>
      <c r="P146" s="168"/>
      <c r="Q146" s="168"/>
      <c r="R146" s="168"/>
      <c r="S146" s="168"/>
      <c r="T146" s="169"/>
      <c r="AT146" s="163" t="s">
        <v>145</v>
      </c>
      <c r="AU146" s="163" t="s">
        <v>88</v>
      </c>
      <c r="AV146" s="13" t="s">
        <v>88</v>
      </c>
      <c r="AW146" s="13" t="s">
        <v>31</v>
      </c>
      <c r="AX146" s="13" t="s">
        <v>85</v>
      </c>
      <c r="AY146" s="163" t="s">
        <v>134</v>
      </c>
    </row>
    <row r="147" spans="1:65" s="14" customFormat="1">
      <c r="B147" s="170"/>
      <c r="D147" s="157" t="s">
        <v>145</v>
      </c>
      <c r="E147" s="171" t="s">
        <v>1</v>
      </c>
      <c r="F147" s="172" t="s">
        <v>181</v>
      </c>
      <c r="H147" s="171" t="s">
        <v>1</v>
      </c>
      <c r="I147" s="173"/>
      <c r="L147" s="170"/>
      <c r="M147" s="174"/>
      <c r="N147" s="175"/>
      <c r="O147" s="175"/>
      <c r="P147" s="175"/>
      <c r="Q147" s="175"/>
      <c r="R147" s="175"/>
      <c r="S147" s="175"/>
      <c r="T147" s="176"/>
      <c r="AT147" s="171" t="s">
        <v>145</v>
      </c>
      <c r="AU147" s="171" t="s">
        <v>88</v>
      </c>
      <c r="AV147" s="14" t="s">
        <v>85</v>
      </c>
      <c r="AW147" s="14" t="s">
        <v>31</v>
      </c>
      <c r="AX147" s="14" t="s">
        <v>77</v>
      </c>
      <c r="AY147" s="171" t="s">
        <v>134</v>
      </c>
    </row>
    <row r="148" spans="1:65" s="2" customFormat="1" ht="16.5" customHeight="1">
      <c r="A148" s="32"/>
      <c r="B148" s="143"/>
      <c r="C148" s="144" t="s">
        <v>174</v>
      </c>
      <c r="D148" s="144" t="s">
        <v>136</v>
      </c>
      <c r="E148" s="145" t="s">
        <v>183</v>
      </c>
      <c r="F148" s="146" t="s">
        <v>184</v>
      </c>
      <c r="G148" s="147" t="s">
        <v>185</v>
      </c>
      <c r="H148" s="148">
        <v>80</v>
      </c>
      <c r="I148" s="149"/>
      <c r="J148" s="150">
        <f>ROUND(I148*H148,2)</f>
        <v>0</v>
      </c>
      <c r="K148" s="146" t="s">
        <v>140</v>
      </c>
      <c r="L148" s="33"/>
      <c r="M148" s="151" t="s">
        <v>1</v>
      </c>
      <c r="N148" s="152" t="s">
        <v>42</v>
      </c>
      <c r="O148" s="58"/>
      <c r="P148" s="153">
        <f>O148*H148</f>
        <v>0</v>
      </c>
      <c r="Q148" s="153">
        <v>4.0000000000000003E-5</v>
      </c>
      <c r="R148" s="153">
        <f>Q148*H148</f>
        <v>3.2000000000000002E-3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141</v>
      </c>
      <c r="AT148" s="155" t="s">
        <v>136</v>
      </c>
      <c r="AU148" s="155" t="s">
        <v>88</v>
      </c>
      <c r="AY148" s="17" t="s">
        <v>134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85</v>
      </c>
      <c r="BK148" s="156">
        <f>ROUND(I148*H148,2)</f>
        <v>0</v>
      </c>
      <c r="BL148" s="17" t="s">
        <v>141</v>
      </c>
      <c r="BM148" s="155" t="s">
        <v>186</v>
      </c>
    </row>
    <row r="149" spans="1:65" s="2" customFormat="1">
      <c r="A149" s="32"/>
      <c r="B149" s="33"/>
      <c r="C149" s="32"/>
      <c r="D149" s="157" t="s">
        <v>143</v>
      </c>
      <c r="E149" s="32"/>
      <c r="F149" s="158" t="s">
        <v>187</v>
      </c>
      <c r="G149" s="32"/>
      <c r="H149" s="32"/>
      <c r="I149" s="159"/>
      <c r="J149" s="32"/>
      <c r="K149" s="32"/>
      <c r="L149" s="33"/>
      <c r="M149" s="160"/>
      <c r="N149" s="161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143</v>
      </c>
      <c r="AU149" s="17" t="s">
        <v>88</v>
      </c>
    </row>
    <row r="150" spans="1:65" s="14" customFormat="1">
      <c r="B150" s="170"/>
      <c r="D150" s="157" t="s">
        <v>145</v>
      </c>
      <c r="E150" s="171" t="s">
        <v>1</v>
      </c>
      <c r="F150" s="172" t="s">
        <v>188</v>
      </c>
      <c r="H150" s="171" t="s">
        <v>1</v>
      </c>
      <c r="I150" s="173"/>
      <c r="L150" s="170"/>
      <c r="M150" s="174"/>
      <c r="N150" s="175"/>
      <c r="O150" s="175"/>
      <c r="P150" s="175"/>
      <c r="Q150" s="175"/>
      <c r="R150" s="175"/>
      <c r="S150" s="175"/>
      <c r="T150" s="176"/>
      <c r="AT150" s="171" t="s">
        <v>145</v>
      </c>
      <c r="AU150" s="171" t="s">
        <v>88</v>
      </c>
      <c r="AV150" s="14" t="s">
        <v>85</v>
      </c>
      <c r="AW150" s="14" t="s">
        <v>31</v>
      </c>
      <c r="AX150" s="14" t="s">
        <v>77</v>
      </c>
      <c r="AY150" s="171" t="s">
        <v>134</v>
      </c>
    </row>
    <row r="151" spans="1:65" s="13" customFormat="1">
      <c r="B151" s="162"/>
      <c r="D151" s="157" t="s">
        <v>145</v>
      </c>
      <c r="E151" s="163" t="s">
        <v>1</v>
      </c>
      <c r="F151" s="164" t="s">
        <v>740</v>
      </c>
      <c r="H151" s="165">
        <v>80</v>
      </c>
      <c r="I151" s="166"/>
      <c r="L151" s="162"/>
      <c r="M151" s="167"/>
      <c r="N151" s="168"/>
      <c r="O151" s="168"/>
      <c r="P151" s="168"/>
      <c r="Q151" s="168"/>
      <c r="R151" s="168"/>
      <c r="S151" s="168"/>
      <c r="T151" s="169"/>
      <c r="AT151" s="163" t="s">
        <v>145</v>
      </c>
      <c r="AU151" s="163" t="s">
        <v>88</v>
      </c>
      <c r="AV151" s="13" t="s">
        <v>88</v>
      </c>
      <c r="AW151" s="13" t="s">
        <v>31</v>
      </c>
      <c r="AX151" s="13" t="s">
        <v>85</v>
      </c>
      <c r="AY151" s="163" t="s">
        <v>134</v>
      </c>
    </row>
    <row r="152" spans="1:65" s="2" customFormat="1" ht="16.5" customHeight="1">
      <c r="A152" s="32"/>
      <c r="B152" s="143"/>
      <c r="C152" s="144" t="s">
        <v>182</v>
      </c>
      <c r="D152" s="144" t="s">
        <v>136</v>
      </c>
      <c r="E152" s="145" t="s">
        <v>191</v>
      </c>
      <c r="F152" s="146" t="s">
        <v>192</v>
      </c>
      <c r="G152" s="147" t="s">
        <v>177</v>
      </c>
      <c r="H152" s="148">
        <v>7.4</v>
      </c>
      <c r="I152" s="149"/>
      <c r="J152" s="150">
        <f>ROUND(I152*H152,2)</f>
        <v>0</v>
      </c>
      <c r="K152" s="146" t="s">
        <v>140</v>
      </c>
      <c r="L152" s="33"/>
      <c r="M152" s="151" t="s">
        <v>1</v>
      </c>
      <c r="N152" s="152" t="s">
        <v>42</v>
      </c>
      <c r="O152" s="58"/>
      <c r="P152" s="153">
        <f>O152*H152</f>
        <v>0</v>
      </c>
      <c r="Q152" s="153">
        <v>3.6900000000000002E-2</v>
      </c>
      <c r="R152" s="153">
        <f>Q152*H152</f>
        <v>0.27306000000000002</v>
      </c>
      <c r="S152" s="153">
        <v>0</v>
      </c>
      <c r="T152" s="15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141</v>
      </c>
      <c r="AT152" s="155" t="s">
        <v>136</v>
      </c>
      <c r="AU152" s="155" t="s">
        <v>88</v>
      </c>
      <c r="AY152" s="17" t="s">
        <v>134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7" t="s">
        <v>85</v>
      </c>
      <c r="BK152" s="156">
        <f>ROUND(I152*H152,2)</f>
        <v>0</v>
      </c>
      <c r="BL152" s="17" t="s">
        <v>141</v>
      </c>
      <c r="BM152" s="155" t="s">
        <v>193</v>
      </c>
    </row>
    <row r="153" spans="1:65" s="2" customFormat="1" ht="29.25">
      <c r="A153" s="32"/>
      <c r="B153" s="33"/>
      <c r="C153" s="32"/>
      <c r="D153" s="157" t="s">
        <v>143</v>
      </c>
      <c r="E153" s="32"/>
      <c r="F153" s="158" t="s">
        <v>194</v>
      </c>
      <c r="G153" s="32"/>
      <c r="H153" s="32"/>
      <c r="I153" s="159"/>
      <c r="J153" s="32"/>
      <c r="K153" s="32"/>
      <c r="L153" s="33"/>
      <c r="M153" s="160"/>
      <c r="N153" s="161"/>
      <c r="O153" s="58"/>
      <c r="P153" s="58"/>
      <c r="Q153" s="58"/>
      <c r="R153" s="58"/>
      <c r="S153" s="58"/>
      <c r="T153" s="59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143</v>
      </c>
      <c r="AU153" s="17" t="s">
        <v>88</v>
      </c>
    </row>
    <row r="154" spans="1:65" s="13" customFormat="1">
      <c r="B154" s="162"/>
      <c r="D154" s="157" t="s">
        <v>145</v>
      </c>
      <c r="E154" s="163" t="s">
        <v>1</v>
      </c>
      <c r="F154" s="164" t="s">
        <v>741</v>
      </c>
      <c r="H154" s="165">
        <v>3.4</v>
      </c>
      <c r="I154" s="166"/>
      <c r="L154" s="162"/>
      <c r="M154" s="167"/>
      <c r="N154" s="168"/>
      <c r="O154" s="168"/>
      <c r="P154" s="168"/>
      <c r="Q154" s="168"/>
      <c r="R154" s="168"/>
      <c r="S154" s="168"/>
      <c r="T154" s="169"/>
      <c r="AT154" s="163" t="s">
        <v>145</v>
      </c>
      <c r="AU154" s="163" t="s">
        <v>88</v>
      </c>
      <c r="AV154" s="13" t="s">
        <v>88</v>
      </c>
      <c r="AW154" s="13" t="s">
        <v>31</v>
      </c>
      <c r="AX154" s="13" t="s">
        <v>77</v>
      </c>
      <c r="AY154" s="163" t="s">
        <v>134</v>
      </c>
    </row>
    <row r="155" spans="1:65" s="13" customFormat="1">
      <c r="B155" s="162"/>
      <c r="D155" s="157" t="s">
        <v>145</v>
      </c>
      <c r="E155" s="163" t="s">
        <v>1</v>
      </c>
      <c r="F155" s="164" t="s">
        <v>742</v>
      </c>
      <c r="H155" s="165">
        <v>4</v>
      </c>
      <c r="I155" s="166"/>
      <c r="L155" s="162"/>
      <c r="M155" s="167"/>
      <c r="N155" s="168"/>
      <c r="O155" s="168"/>
      <c r="P155" s="168"/>
      <c r="Q155" s="168"/>
      <c r="R155" s="168"/>
      <c r="S155" s="168"/>
      <c r="T155" s="169"/>
      <c r="AT155" s="163" t="s">
        <v>145</v>
      </c>
      <c r="AU155" s="163" t="s">
        <v>88</v>
      </c>
      <c r="AV155" s="13" t="s">
        <v>88</v>
      </c>
      <c r="AW155" s="13" t="s">
        <v>31</v>
      </c>
      <c r="AX155" s="13" t="s">
        <v>77</v>
      </c>
      <c r="AY155" s="163" t="s">
        <v>134</v>
      </c>
    </row>
    <row r="156" spans="1:65" s="15" customFormat="1">
      <c r="B156" s="177"/>
      <c r="D156" s="157" t="s">
        <v>145</v>
      </c>
      <c r="E156" s="178" t="s">
        <v>1</v>
      </c>
      <c r="F156" s="179" t="s">
        <v>167</v>
      </c>
      <c r="H156" s="180">
        <v>7.4</v>
      </c>
      <c r="I156" s="181"/>
      <c r="L156" s="177"/>
      <c r="M156" s="182"/>
      <c r="N156" s="183"/>
      <c r="O156" s="183"/>
      <c r="P156" s="183"/>
      <c r="Q156" s="183"/>
      <c r="R156" s="183"/>
      <c r="S156" s="183"/>
      <c r="T156" s="184"/>
      <c r="AT156" s="178" t="s">
        <v>145</v>
      </c>
      <c r="AU156" s="178" t="s">
        <v>88</v>
      </c>
      <c r="AV156" s="15" t="s">
        <v>141</v>
      </c>
      <c r="AW156" s="15" t="s">
        <v>31</v>
      </c>
      <c r="AX156" s="15" t="s">
        <v>85</v>
      </c>
      <c r="AY156" s="178" t="s">
        <v>134</v>
      </c>
    </row>
    <row r="157" spans="1:65" s="2" customFormat="1" ht="16.5" customHeight="1">
      <c r="A157" s="32"/>
      <c r="B157" s="143"/>
      <c r="C157" s="144" t="s">
        <v>190</v>
      </c>
      <c r="D157" s="144" t="s">
        <v>136</v>
      </c>
      <c r="E157" s="145" t="s">
        <v>198</v>
      </c>
      <c r="F157" s="146" t="s">
        <v>199</v>
      </c>
      <c r="G157" s="147" t="s">
        <v>160</v>
      </c>
      <c r="H157" s="148">
        <v>22.48</v>
      </c>
      <c r="I157" s="149"/>
      <c r="J157" s="150">
        <f>ROUND(I157*H157,2)</f>
        <v>0</v>
      </c>
      <c r="K157" s="146" t="s">
        <v>140</v>
      </c>
      <c r="L157" s="33"/>
      <c r="M157" s="151" t="s">
        <v>1</v>
      </c>
      <c r="N157" s="152" t="s">
        <v>42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141</v>
      </c>
      <c r="AT157" s="155" t="s">
        <v>136</v>
      </c>
      <c r="AU157" s="155" t="s">
        <v>88</v>
      </c>
      <c r="AY157" s="17" t="s">
        <v>134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85</v>
      </c>
      <c r="BK157" s="156">
        <f>ROUND(I157*H157,2)</f>
        <v>0</v>
      </c>
      <c r="BL157" s="17" t="s">
        <v>141</v>
      </c>
      <c r="BM157" s="155" t="s">
        <v>200</v>
      </c>
    </row>
    <row r="158" spans="1:65" s="2" customFormat="1">
      <c r="A158" s="32"/>
      <c r="B158" s="33"/>
      <c r="C158" s="32"/>
      <c r="D158" s="157" t="s">
        <v>143</v>
      </c>
      <c r="E158" s="32"/>
      <c r="F158" s="158" t="s">
        <v>201</v>
      </c>
      <c r="G158" s="32"/>
      <c r="H158" s="32"/>
      <c r="I158" s="159"/>
      <c r="J158" s="32"/>
      <c r="K158" s="32"/>
      <c r="L158" s="33"/>
      <c r="M158" s="160"/>
      <c r="N158" s="161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143</v>
      </c>
      <c r="AU158" s="17" t="s">
        <v>88</v>
      </c>
    </row>
    <row r="159" spans="1:65" s="13" customFormat="1">
      <c r="B159" s="162"/>
      <c r="D159" s="157" t="s">
        <v>145</v>
      </c>
      <c r="E159" s="163" t="s">
        <v>1</v>
      </c>
      <c r="F159" s="164" t="s">
        <v>743</v>
      </c>
      <c r="H159" s="165">
        <v>22.48</v>
      </c>
      <c r="I159" s="166"/>
      <c r="L159" s="162"/>
      <c r="M159" s="167"/>
      <c r="N159" s="168"/>
      <c r="O159" s="168"/>
      <c r="P159" s="168"/>
      <c r="Q159" s="168"/>
      <c r="R159" s="168"/>
      <c r="S159" s="168"/>
      <c r="T159" s="169"/>
      <c r="AT159" s="163" t="s">
        <v>145</v>
      </c>
      <c r="AU159" s="163" t="s">
        <v>88</v>
      </c>
      <c r="AV159" s="13" t="s">
        <v>88</v>
      </c>
      <c r="AW159" s="13" t="s">
        <v>31</v>
      </c>
      <c r="AX159" s="13" t="s">
        <v>85</v>
      </c>
      <c r="AY159" s="163" t="s">
        <v>134</v>
      </c>
    </row>
    <row r="160" spans="1:65" s="14" customFormat="1">
      <c r="B160" s="170"/>
      <c r="D160" s="157" t="s">
        <v>145</v>
      </c>
      <c r="E160" s="171" t="s">
        <v>1</v>
      </c>
      <c r="F160" s="172" t="s">
        <v>203</v>
      </c>
      <c r="H160" s="171" t="s">
        <v>1</v>
      </c>
      <c r="I160" s="173"/>
      <c r="L160" s="170"/>
      <c r="M160" s="174"/>
      <c r="N160" s="175"/>
      <c r="O160" s="175"/>
      <c r="P160" s="175"/>
      <c r="Q160" s="175"/>
      <c r="R160" s="175"/>
      <c r="S160" s="175"/>
      <c r="T160" s="176"/>
      <c r="AT160" s="171" t="s">
        <v>145</v>
      </c>
      <c r="AU160" s="171" t="s">
        <v>88</v>
      </c>
      <c r="AV160" s="14" t="s">
        <v>85</v>
      </c>
      <c r="AW160" s="14" t="s">
        <v>31</v>
      </c>
      <c r="AX160" s="14" t="s">
        <v>77</v>
      </c>
      <c r="AY160" s="171" t="s">
        <v>134</v>
      </c>
    </row>
    <row r="161" spans="1:65" s="14" customFormat="1">
      <c r="B161" s="170"/>
      <c r="D161" s="157" t="s">
        <v>145</v>
      </c>
      <c r="E161" s="171" t="s">
        <v>1</v>
      </c>
      <c r="F161" s="172" t="s">
        <v>204</v>
      </c>
      <c r="H161" s="171" t="s">
        <v>1</v>
      </c>
      <c r="I161" s="173"/>
      <c r="L161" s="170"/>
      <c r="M161" s="174"/>
      <c r="N161" s="175"/>
      <c r="O161" s="175"/>
      <c r="P161" s="175"/>
      <c r="Q161" s="175"/>
      <c r="R161" s="175"/>
      <c r="S161" s="175"/>
      <c r="T161" s="176"/>
      <c r="AT161" s="171" t="s">
        <v>145</v>
      </c>
      <c r="AU161" s="171" t="s">
        <v>88</v>
      </c>
      <c r="AV161" s="14" t="s">
        <v>85</v>
      </c>
      <c r="AW161" s="14" t="s">
        <v>31</v>
      </c>
      <c r="AX161" s="14" t="s">
        <v>77</v>
      </c>
      <c r="AY161" s="171" t="s">
        <v>134</v>
      </c>
    </row>
    <row r="162" spans="1:65" s="2" customFormat="1" ht="21.75" customHeight="1">
      <c r="A162" s="32"/>
      <c r="B162" s="143"/>
      <c r="C162" s="144" t="s">
        <v>197</v>
      </c>
      <c r="D162" s="144" t="s">
        <v>136</v>
      </c>
      <c r="E162" s="145" t="s">
        <v>206</v>
      </c>
      <c r="F162" s="146" t="s">
        <v>207</v>
      </c>
      <c r="G162" s="147" t="s">
        <v>208</v>
      </c>
      <c r="H162" s="148">
        <v>58.12</v>
      </c>
      <c r="I162" s="149"/>
      <c r="J162" s="150">
        <f>ROUND(I162*H162,2)</f>
        <v>0</v>
      </c>
      <c r="K162" s="146" t="s">
        <v>140</v>
      </c>
      <c r="L162" s="33"/>
      <c r="M162" s="151" t="s">
        <v>1</v>
      </c>
      <c r="N162" s="152" t="s">
        <v>42</v>
      </c>
      <c r="O162" s="58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141</v>
      </c>
      <c r="AT162" s="155" t="s">
        <v>136</v>
      </c>
      <c r="AU162" s="155" t="s">
        <v>88</v>
      </c>
      <c r="AY162" s="17" t="s">
        <v>134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7" t="s">
        <v>85</v>
      </c>
      <c r="BK162" s="156">
        <f>ROUND(I162*H162,2)</f>
        <v>0</v>
      </c>
      <c r="BL162" s="17" t="s">
        <v>141</v>
      </c>
      <c r="BM162" s="155" t="s">
        <v>209</v>
      </c>
    </row>
    <row r="163" spans="1:65" s="2" customFormat="1" ht="19.5">
      <c r="A163" s="32"/>
      <c r="B163" s="33"/>
      <c r="C163" s="32"/>
      <c r="D163" s="157" t="s">
        <v>143</v>
      </c>
      <c r="E163" s="32"/>
      <c r="F163" s="158" t="s">
        <v>210</v>
      </c>
      <c r="G163" s="32"/>
      <c r="H163" s="32"/>
      <c r="I163" s="159"/>
      <c r="J163" s="32"/>
      <c r="K163" s="32"/>
      <c r="L163" s="33"/>
      <c r="M163" s="160"/>
      <c r="N163" s="161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143</v>
      </c>
      <c r="AU163" s="17" t="s">
        <v>88</v>
      </c>
    </row>
    <row r="164" spans="1:65" s="14" customFormat="1">
      <c r="B164" s="170"/>
      <c r="D164" s="157" t="s">
        <v>145</v>
      </c>
      <c r="E164" s="171" t="s">
        <v>1</v>
      </c>
      <c r="F164" s="172" t="s">
        <v>211</v>
      </c>
      <c r="H164" s="171" t="s">
        <v>1</v>
      </c>
      <c r="I164" s="173"/>
      <c r="L164" s="170"/>
      <c r="M164" s="174"/>
      <c r="N164" s="175"/>
      <c r="O164" s="175"/>
      <c r="P164" s="175"/>
      <c r="Q164" s="175"/>
      <c r="R164" s="175"/>
      <c r="S164" s="175"/>
      <c r="T164" s="176"/>
      <c r="AT164" s="171" t="s">
        <v>145</v>
      </c>
      <c r="AU164" s="171" t="s">
        <v>88</v>
      </c>
      <c r="AV164" s="14" t="s">
        <v>85</v>
      </c>
      <c r="AW164" s="14" t="s">
        <v>31</v>
      </c>
      <c r="AX164" s="14" t="s">
        <v>77</v>
      </c>
      <c r="AY164" s="171" t="s">
        <v>134</v>
      </c>
    </row>
    <row r="165" spans="1:65" s="13" customFormat="1">
      <c r="B165" s="162"/>
      <c r="D165" s="157" t="s">
        <v>145</v>
      </c>
      <c r="E165" s="163" t="s">
        <v>1</v>
      </c>
      <c r="F165" s="164" t="s">
        <v>744</v>
      </c>
      <c r="H165" s="165">
        <v>58.12</v>
      </c>
      <c r="I165" s="166"/>
      <c r="L165" s="162"/>
      <c r="M165" s="167"/>
      <c r="N165" s="168"/>
      <c r="O165" s="168"/>
      <c r="P165" s="168"/>
      <c r="Q165" s="168"/>
      <c r="R165" s="168"/>
      <c r="S165" s="168"/>
      <c r="T165" s="169"/>
      <c r="AT165" s="163" t="s">
        <v>145</v>
      </c>
      <c r="AU165" s="163" t="s">
        <v>88</v>
      </c>
      <c r="AV165" s="13" t="s">
        <v>88</v>
      </c>
      <c r="AW165" s="13" t="s">
        <v>31</v>
      </c>
      <c r="AX165" s="13" t="s">
        <v>85</v>
      </c>
      <c r="AY165" s="163" t="s">
        <v>134</v>
      </c>
    </row>
    <row r="166" spans="1:65" s="14" customFormat="1">
      <c r="B166" s="170"/>
      <c r="D166" s="157" t="s">
        <v>145</v>
      </c>
      <c r="E166" s="171" t="s">
        <v>1</v>
      </c>
      <c r="F166" s="172" t="s">
        <v>213</v>
      </c>
      <c r="H166" s="171" t="s">
        <v>1</v>
      </c>
      <c r="I166" s="173"/>
      <c r="L166" s="170"/>
      <c r="M166" s="174"/>
      <c r="N166" s="175"/>
      <c r="O166" s="175"/>
      <c r="P166" s="175"/>
      <c r="Q166" s="175"/>
      <c r="R166" s="175"/>
      <c r="S166" s="175"/>
      <c r="T166" s="176"/>
      <c r="AT166" s="171" t="s">
        <v>145</v>
      </c>
      <c r="AU166" s="171" t="s">
        <v>88</v>
      </c>
      <c r="AV166" s="14" t="s">
        <v>85</v>
      </c>
      <c r="AW166" s="14" t="s">
        <v>31</v>
      </c>
      <c r="AX166" s="14" t="s">
        <v>77</v>
      </c>
      <c r="AY166" s="171" t="s">
        <v>134</v>
      </c>
    </row>
    <row r="167" spans="1:65" s="2" customFormat="1" ht="21.75" customHeight="1">
      <c r="A167" s="32"/>
      <c r="B167" s="143"/>
      <c r="C167" s="144" t="s">
        <v>205</v>
      </c>
      <c r="D167" s="144" t="s">
        <v>136</v>
      </c>
      <c r="E167" s="145" t="s">
        <v>215</v>
      </c>
      <c r="F167" s="146" t="s">
        <v>216</v>
      </c>
      <c r="G167" s="147" t="s">
        <v>208</v>
      </c>
      <c r="H167" s="148">
        <v>58.12</v>
      </c>
      <c r="I167" s="149"/>
      <c r="J167" s="150">
        <f>ROUND(I167*H167,2)</f>
        <v>0</v>
      </c>
      <c r="K167" s="146" t="s">
        <v>140</v>
      </c>
      <c r="L167" s="33"/>
      <c r="M167" s="151" t="s">
        <v>1</v>
      </c>
      <c r="N167" s="152" t="s">
        <v>42</v>
      </c>
      <c r="O167" s="58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5" t="s">
        <v>141</v>
      </c>
      <c r="AT167" s="155" t="s">
        <v>136</v>
      </c>
      <c r="AU167" s="155" t="s">
        <v>88</v>
      </c>
      <c r="AY167" s="17" t="s">
        <v>134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7" t="s">
        <v>85</v>
      </c>
      <c r="BK167" s="156">
        <f>ROUND(I167*H167,2)</f>
        <v>0</v>
      </c>
      <c r="BL167" s="17" t="s">
        <v>141</v>
      </c>
      <c r="BM167" s="155" t="s">
        <v>217</v>
      </c>
    </row>
    <row r="168" spans="1:65" s="2" customFormat="1" ht="19.5">
      <c r="A168" s="32"/>
      <c r="B168" s="33"/>
      <c r="C168" s="32"/>
      <c r="D168" s="157" t="s">
        <v>143</v>
      </c>
      <c r="E168" s="32"/>
      <c r="F168" s="158" t="s">
        <v>218</v>
      </c>
      <c r="G168" s="32"/>
      <c r="H168" s="32"/>
      <c r="I168" s="159"/>
      <c r="J168" s="32"/>
      <c r="K168" s="32"/>
      <c r="L168" s="33"/>
      <c r="M168" s="160"/>
      <c r="N168" s="161"/>
      <c r="O168" s="58"/>
      <c r="P168" s="58"/>
      <c r="Q168" s="58"/>
      <c r="R168" s="58"/>
      <c r="S168" s="58"/>
      <c r="T168" s="5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143</v>
      </c>
      <c r="AU168" s="17" t="s">
        <v>88</v>
      </c>
    </row>
    <row r="169" spans="1:65" s="14" customFormat="1">
      <c r="B169" s="170"/>
      <c r="D169" s="157" t="s">
        <v>145</v>
      </c>
      <c r="E169" s="171" t="s">
        <v>1</v>
      </c>
      <c r="F169" s="172" t="s">
        <v>211</v>
      </c>
      <c r="H169" s="171" t="s">
        <v>1</v>
      </c>
      <c r="I169" s="173"/>
      <c r="L169" s="170"/>
      <c r="M169" s="174"/>
      <c r="N169" s="175"/>
      <c r="O169" s="175"/>
      <c r="P169" s="175"/>
      <c r="Q169" s="175"/>
      <c r="R169" s="175"/>
      <c r="S169" s="175"/>
      <c r="T169" s="176"/>
      <c r="AT169" s="171" t="s">
        <v>145</v>
      </c>
      <c r="AU169" s="171" t="s">
        <v>88</v>
      </c>
      <c r="AV169" s="14" t="s">
        <v>85</v>
      </c>
      <c r="AW169" s="14" t="s">
        <v>31</v>
      </c>
      <c r="AX169" s="14" t="s">
        <v>77</v>
      </c>
      <c r="AY169" s="171" t="s">
        <v>134</v>
      </c>
    </row>
    <row r="170" spans="1:65" s="13" customFormat="1">
      <c r="B170" s="162"/>
      <c r="D170" s="157" t="s">
        <v>145</v>
      </c>
      <c r="E170" s="163" t="s">
        <v>1</v>
      </c>
      <c r="F170" s="164" t="s">
        <v>744</v>
      </c>
      <c r="H170" s="165">
        <v>58.12</v>
      </c>
      <c r="I170" s="166"/>
      <c r="L170" s="162"/>
      <c r="M170" s="167"/>
      <c r="N170" s="168"/>
      <c r="O170" s="168"/>
      <c r="P170" s="168"/>
      <c r="Q170" s="168"/>
      <c r="R170" s="168"/>
      <c r="S170" s="168"/>
      <c r="T170" s="169"/>
      <c r="AT170" s="163" t="s">
        <v>145</v>
      </c>
      <c r="AU170" s="163" t="s">
        <v>88</v>
      </c>
      <c r="AV170" s="13" t="s">
        <v>88</v>
      </c>
      <c r="AW170" s="13" t="s">
        <v>31</v>
      </c>
      <c r="AX170" s="13" t="s">
        <v>85</v>
      </c>
      <c r="AY170" s="163" t="s">
        <v>134</v>
      </c>
    </row>
    <row r="171" spans="1:65" s="14" customFormat="1">
      <c r="B171" s="170"/>
      <c r="D171" s="157" t="s">
        <v>145</v>
      </c>
      <c r="E171" s="171" t="s">
        <v>1</v>
      </c>
      <c r="F171" s="172" t="s">
        <v>213</v>
      </c>
      <c r="H171" s="171" t="s">
        <v>1</v>
      </c>
      <c r="I171" s="173"/>
      <c r="L171" s="170"/>
      <c r="M171" s="174"/>
      <c r="N171" s="175"/>
      <c r="O171" s="175"/>
      <c r="P171" s="175"/>
      <c r="Q171" s="175"/>
      <c r="R171" s="175"/>
      <c r="S171" s="175"/>
      <c r="T171" s="176"/>
      <c r="AT171" s="171" t="s">
        <v>145</v>
      </c>
      <c r="AU171" s="171" t="s">
        <v>88</v>
      </c>
      <c r="AV171" s="14" t="s">
        <v>85</v>
      </c>
      <c r="AW171" s="14" t="s">
        <v>31</v>
      </c>
      <c r="AX171" s="14" t="s">
        <v>77</v>
      </c>
      <c r="AY171" s="171" t="s">
        <v>134</v>
      </c>
    </row>
    <row r="172" spans="1:65" s="2" customFormat="1" ht="16.5" customHeight="1">
      <c r="A172" s="32"/>
      <c r="B172" s="143"/>
      <c r="C172" s="144" t="s">
        <v>214</v>
      </c>
      <c r="D172" s="144" t="s">
        <v>136</v>
      </c>
      <c r="E172" s="145" t="s">
        <v>220</v>
      </c>
      <c r="F172" s="146" t="s">
        <v>221</v>
      </c>
      <c r="G172" s="147" t="s">
        <v>208</v>
      </c>
      <c r="H172" s="148">
        <v>8.64</v>
      </c>
      <c r="I172" s="149"/>
      <c r="J172" s="150">
        <f>ROUND(I172*H172,2)</f>
        <v>0</v>
      </c>
      <c r="K172" s="146" t="s">
        <v>140</v>
      </c>
      <c r="L172" s="33"/>
      <c r="M172" s="151" t="s">
        <v>1</v>
      </c>
      <c r="N172" s="152" t="s">
        <v>42</v>
      </c>
      <c r="O172" s="58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141</v>
      </c>
      <c r="AT172" s="155" t="s">
        <v>136</v>
      </c>
      <c r="AU172" s="155" t="s">
        <v>88</v>
      </c>
      <c r="AY172" s="17" t="s">
        <v>134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85</v>
      </c>
      <c r="BK172" s="156">
        <f>ROUND(I172*H172,2)</f>
        <v>0</v>
      </c>
      <c r="BL172" s="17" t="s">
        <v>141</v>
      </c>
      <c r="BM172" s="155" t="s">
        <v>222</v>
      </c>
    </row>
    <row r="173" spans="1:65" s="2" customFormat="1" ht="19.5">
      <c r="A173" s="32"/>
      <c r="B173" s="33"/>
      <c r="C173" s="32"/>
      <c r="D173" s="157" t="s">
        <v>143</v>
      </c>
      <c r="E173" s="32"/>
      <c r="F173" s="158" t="s">
        <v>223</v>
      </c>
      <c r="G173" s="32"/>
      <c r="H173" s="32"/>
      <c r="I173" s="159"/>
      <c r="J173" s="32"/>
      <c r="K173" s="32"/>
      <c r="L173" s="33"/>
      <c r="M173" s="160"/>
      <c r="N173" s="161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143</v>
      </c>
      <c r="AU173" s="17" t="s">
        <v>88</v>
      </c>
    </row>
    <row r="174" spans="1:65" s="14" customFormat="1">
      <c r="B174" s="170"/>
      <c r="D174" s="157" t="s">
        <v>145</v>
      </c>
      <c r="E174" s="171" t="s">
        <v>1</v>
      </c>
      <c r="F174" s="172" t="s">
        <v>224</v>
      </c>
      <c r="H174" s="171" t="s">
        <v>1</v>
      </c>
      <c r="I174" s="173"/>
      <c r="L174" s="170"/>
      <c r="M174" s="174"/>
      <c r="N174" s="175"/>
      <c r="O174" s="175"/>
      <c r="P174" s="175"/>
      <c r="Q174" s="175"/>
      <c r="R174" s="175"/>
      <c r="S174" s="175"/>
      <c r="T174" s="176"/>
      <c r="AT174" s="171" t="s">
        <v>145</v>
      </c>
      <c r="AU174" s="171" t="s">
        <v>88</v>
      </c>
      <c r="AV174" s="14" t="s">
        <v>85</v>
      </c>
      <c r="AW174" s="14" t="s">
        <v>31</v>
      </c>
      <c r="AX174" s="14" t="s">
        <v>77</v>
      </c>
      <c r="AY174" s="171" t="s">
        <v>134</v>
      </c>
    </row>
    <row r="175" spans="1:65" s="13" customFormat="1">
      <c r="B175" s="162"/>
      <c r="D175" s="157" t="s">
        <v>145</v>
      </c>
      <c r="E175" s="163" t="s">
        <v>1</v>
      </c>
      <c r="F175" s="164" t="s">
        <v>745</v>
      </c>
      <c r="H175" s="165">
        <v>8.64</v>
      </c>
      <c r="I175" s="166"/>
      <c r="L175" s="162"/>
      <c r="M175" s="167"/>
      <c r="N175" s="168"/>
      <c r="O175" s="168"/>
      <c r="P175" s="168"/>
      <c r="Q175" s="168"/>
      <c r="R175" s="168"/>
      <c r="S175" s="168"/>
      <c r="T175" s="169"/>
      <c r="AT175" s="163" t="s">
        <v>145</v>
      </c>
      <c r="AU175" s="163" t="s">
        <v>88</v>
      </c>
      <c r="AV175" s="13" t="s">
        <v>88</v>
      </c>
      <c r="AW175" s="13" t="s">
        <v>31</v>
      </c>
      <c r="AX175" s="13" t="s">
        <v>85</v>
      </c>
      <c r="AY175" s="163" t="s">
        <v>134</v>
      </c>
    </row>
    <row r="176" spans="1:65" s="2" customFormat="1" ht="16.5" customHeight="1">
      <c r="A176" s="32"/>
      <c r="B176" s="143"/>
      <c r="C176" s="144" t="s">
        <v>219</v>
      </c>
      <c r="D176" s="144" t="s">
        <v>136</v>
      </c>
      <c r="E176" s="145" t="s">
        <v>227</v>
      </c>
      <c r="F176" s="146" t="s">
        <v>228</v>
      </c>
      <c r="G176" s="147" t="s">
        <v>160</v>
      </c>
      <c r="H176" s="148">
        <v>319.35000000000002</v>
      </c>
      <c r="I176" s="149"/>
      <c r="J176" s="150">
        <f>ROUND(I176*H176,2)</f>
        <v>0</v>
      </c>
      <c r="K176" s="146" t="s">
        <v>140</v>
      </c>
      <c r="L176" s="33"/>
      <c r="M176" s="151" t="s">
        <v>1</v>
      </c>
      <c r="N176" s="152" t="s">
        <v>42</v>
      </c>
      <c r="O176" s="58"/>
      <c r="P176" s="153">
        <f>O176*H176</f>
        <v>0</v>
      </c>
      <c r="Q176" s="153">
        <v>5.8E-4</v>
      </c>
      <c r="R176" s="153">
        <f>Q176*H176</f>
        <v>0.18522300000000003</v>
      </c>
      <c r="S176" s="153">
        <v>0</v>
      </c>
      <c r="T176" s="15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141</v>
      </c>
      <c r="AT176" s="155" t="s">
        <v>136</v>
      </c>
      <c r="AU176" s="155" t="s">
        <v>88</v>
      </c>
      <c r="AY176" s="17" t="s">
        <v>134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7" t="s">
        <v>85</v>
      </c>
      <c r="BK176" s="156">
        <f>ROUND(I176*H176,2)</f>
        <v>0</v>
      </c>
      <c r="BL176" s="17" t="s">
        <v>141</v>
      </c>
      <c r="BM176" s="155" t="s">
        <v>229</v>
      </c>
    </row>
    <row r="177" spans="1:65" s="2" customFormat="1">
      <c r="A177" s="32"/>
      <c r="B177" s="33"/>
      <c r="C177" s="32"/>
      <c r="D177" s="157" t="s">
        <v>143</v>
      </c>
      <c r="E177" s="32"/>
      <c r="F177" s="158" t="s">
        <v>230</v>
      </c>
      <c r="G177" s="32"/>
      <c r="H177" s="32"/>
      <c r="I177" s="159"/>
      <c r="J177" s="32"/>
      <c r="K177" s="32"/>
      <c r="L177" s="33"/>
      <c r="M177" s="160"/>
      <c r="N177" s="161"/>
      <c r="O177" s="58"/>
      <c r="P177" s="58"/>
      <c r="Q177" s="58"/>
      <c r="R177" s="58"/>
      <c r="S177" s="58"/>
      <c r="T177" s="59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7" t="s">
        <v>143</v>
      </c>
      <c r="AU177" s="17" t="s">
        <v>88</v>
      </c>
    </row>
    <row r="178" spans="1:65" s="13" customFormat="1">
      <c r="B178" s="162"/>
      <c r="D178" s="157" t="s">
        <v>145</v>
      </c>
      <c r="E178" s="163" t="s">
        <v>1</v>
      </c>
      <c r="F178" s="164" t="s">
        <v>746</v>
      </c>
      <c r="H178" s="165">
        <v>319.35000000000002</v>
      </c>
      <c r="I178" s="166"/>
      <c r="L178" s="162"/>
      <c r="M178" s="167"/>
      <c r="N178" s="168"/>
      <c r="O178" s="168"/>
      <c r="P178" s="168"/>
      <c r="Q178" s="168"/>
      <c r="R178" s="168"/>
      <c r="S178" s="168"/>
      <c r="T178" s="169"/>
      <c r="AT178" s="163" t="s">
        <v>145</v>
      </c>
      <c r="AU178" s="163" t="s">
        <v>88</v>
      </c>
      <c r="AV178" s="13" t="s">
        <v>88</v>
      </c>
      <c r="AW178" s="13" t="s">
        <v>31</v>
      </c>
      <c r="AX178" s="13" t="s">
        <v>85</v>
      </c>
      <c r="AY178" s="163" t="s">
        <v>134</v>
      </c>
    </row>
    <row r="179" spans="1:65" s="2" customFormat="1" ht="16.5" customHeight="1">
      <c r="A179" s="32"/>
      <c r="B179" s="143"/>
      <c r="C179" s="144" t="s">
        <v>226</v>
      </c>
      <c r="D179" s="144" t="s">
        <v>136</v>
      </c>
      <c r="E179" s="145" t="s">
        <v>233</v>
      </c>
      <c r="F179" s="146" t="s">
        <v>234</v>
      </c>
      <c r="G179" s="147" t="s">
        <v>160</v>
      </c>
      <c r="H179" s="148">
        <v>319.35000000000002</v>
      </c>
      <c r="I179" s="149"/>
      <c r="J179" s="150">
        <f>ROUND(I179*H179,2)</f>
        <v>0</v>
      </c>
      <c r="K179" s="146" t="s">
        <v>140</v>
      </c>
      <c r="L179" s="33"/>
      <c r="M179" s="151" t="s">
        <v>1</v>
      </c>
      <c r="N179" s="152" t="s">
        <v>42</v>
      </c>
      <c r="O179" s="58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5" t="s">
        <v>141</v>
      </c>
      <c r="AT179" s="155" t="s">
        <v>136</v>
      </c>
      <c r="AU179" s="155" t="s">
        <v>88</v>
      </c>
      <c r="AY179" s="17" t="s">
        <v>134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7" t="s">
        <v>85</v>
      </c>
      <c r="BK179" s="156">
        <f>ROUND(I179*H179,2)</f>
        <v>0</v>
      </c>
      <c r="BL179" s="17" t="s">
        <v>141</v>
      </c>
      <c r="BM179" s="155" t="s">
        <v>235</v>
      </c>
    </row>
    <row r="180" spans="1:65" s="2" customFormat="1">
      <c r="A180" s="32"/>
      <c r="B180" s="33"/>
      <c r="C180" s="32"/>
      <c r="D180" s="157" t="s">
        <v>143</v>
      </c>
      <c r="E180" s="32"/>
      <c r="F180" s="158" t="s">
        <v>236</v>
      </c>
      <c r="G180" s="32"/>
      <c r="H180" s="32"/>
      <c r="I180" s="159"/>
      <c r="J180" s="32"/>
      <c r="K180" s="32"/>
      <c r="L180" s="33"/>
      <c r="M180" s="160"/>
      <c r="N180" s="161"/>
      <c r="O180" s="58"/>
      <c r="P180" s="58"/>
      <c r="Q180" s="58"/>
      <c r="R180" s="58"/>
      <c r="S180" s="58"/>
      <c r="T180" s="59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143</v>
      </c>
      <c r="AU180" s="17" t="s">
        <v>88</v>
      </c>
    </row>
    <row r="181" spans="1:65" s="13" customFormat="1">
      <c r="B181" s="162"/>
      <c r="D181" s="157" t="s">
        <v>145</v>
      </c>
      <c r="E181" s="163" t="s">
        <v>1</v>
      </c>
      <c r="F181" s="164" t="s">
        <v>747</v>
      </c>
      <c r="H181" s="165">
        <v>319.35000000000002</v>
      </c>
      <c r="I181" s="166"/>
      <c r="L181" s="162"/>
      <c r="M181" s="167"/>
      <c r="N181" s="168"/>
      <c r="O181" s="168"/>
      <c r="P181" s="168"/>
      <c r="Q181" s="168"/>
      <c r="R181" s="168"/>
      <c r="S181" s="168"/>
      <c r="T181" s="169"/>
      <c r="AT181" s="163" t="s">
        <v>145</v>
      </c>
      <c r="AU181" s="163" t="s">
        <v>88</v>
      </c>
      <c r="AV181" s="13" t="s">
        <v>88</v>
      </c>
      <c r="AW181" s="13" t="s">
        <v>31</v>
      </c>
      <c r="AX181" s="13" t="s">
        <v>85</v>
      </c>
      <c r="AY181" s="163" t="s">
        <v>134</v>
      </c>
    </row>
    <row r="182" spans="1:65" s="2" customFormat="1" ht="21.75" customHeight="1">
      <c r="A182" s="32"/>
      <c r="B182" s="143"/>
      <c r="C182" s="144" t="s">
        <v>232</v>
      </c>
      <c r="D182" s="144" t="s">
        <v>136</v>
      </c>
      <c r="E182" s="145" t="s">
        <v>249</v>
      </c>
      <c r="F182" s="146" t="s">
        <v>250</v>
      </c>
      <c r="G182" s="147" t="s">
        <v>208</v>
      </c>
      <c r="H182" s="148">
        <v>196.38</v>
      </c>
      <c r="I182" s="149"/>
      <c r="J182" s="150">
        <f>ROUND(I182*H182,2)</f>
        <v>0</v>
      </c>
      <c r="K182" s="146" t="s">
        <v>140</v>
      </c>
      <c r="L182" s="33"/>
      <c r="M182" s="151" t="s">
        <v>1</v>
      </c>
      <c r="N182" s="152" t="s">
        <v>42</v>
      </c>
      <c r="O182" s="58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141</v>
      </c>
      <c r="AT182" s="155" t="s">
        <v>136</v>
      </c>
      <c r="AU182" s="155" t="s">
        <v>88</v>
      </c>
      <c r="AY182" s="17" t="s">
        <v>134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7" t="s">
        <v>85</v>
      </c>
      <c r="BK182" s="156">
        <f>ROUND(I182*H182,2)</f>
        <v>0</v>
      </c>
      <c r="BL182" s="17" t="s">
        <v>141</v>
      </c>
      <c r="BM182" s="155" t="s">
        <v>251</v>
      </c>
    </row>
    <row r="183" spans="1:65" s="2" customFormat="1" ht="19.5">
      <c r="A183" s="32"/>
      <c r="B183" s="33"/>
      <c r="C183" s="32"/>
      <c r="D183" s="157" t="s">
        <v>143</v>
      </c>
      <c r="E183" s="32"/>
      <c r="F183" s="158" t="s">
        <v>252</v>
      </c>
      <c r="G183" s="32"/>
      <c r="H183" s="32"/>
      <c r="I183" s="159"/>
      <c r="J183" s="32"/>
      <c r="K183" s="32"/>
      <c r="L183" s="33"/>
      <c r="M183" s="160"/>
      <c r="N183" s="161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143</v>
      </c>
      <c r="AU183" s="17" t="s">
        <v>88</v>
      </c>
    </row>
    <row r="184" spans="1:65" s="14" customFormat="1">
      <c r="B184" s="170"/>
      <c r="D184" s="157" t="s">
        <v>145</v>
      </c>
      <c r="E184" s="171" t="s">
        <v>1</v>
      </c>
      <c r="F184" s="172" t="s">
        <v>253</v>
      </c>
      <c r="H184" s="171" t="s">
        <v>1</v>
      </c>
      <c r="I184" s="173"/>
      <c r="L184" s="170"/>
      <c r="M184" s="174"/>
      <c r="N184" s="175"/>
      <c r="O184" s="175"/>
      <c r="P184" s="175"/>
      <c r="Q184" s="175"/>
      <c r="R184" s="175"/>
      <c r="S184" s="175"/>
      <c r="T184" s="176"/>
      <c r="AT184" s="171" t="s">
        <v>145</v>
      </c>
      <c r="AU184" s="171" t="s">
        <v>88</v>
      </c>
      <c r="AV184" s="14" t="s">
        <v>85</v>
      </c>
      <c r="AW184" s="14" t="s">
        <v>31</v>
      </c>
      <c r="AX184" s="14" t="s">
        <v>77</v>
      </c>
      <c r="AY184" s="171" t="s">
        <v>134</v>
      </c>
    </row>
    <row r="185" spans="1:65" s="13" customFormat="1">
      <c r="B185" s="162"/>
      <c r="D185" s="157" t="s">
        <v>145</v>
      </c>
      <c r="E185" s="163" t="s">
        <v>1</v>
      </c>
      <c r="F185" s="164" t="s">
        <v>748</v>
      </c>
      <c r="H185" s="165">
        <v>196.38</v>
      </c>
      <c r="I185" s="166"/>
      <c r="L185" s="162"/>
      <c r="M185" s="167"/>
      <c r="N185" s="168"/>
      <c r="O185" s="168"/>
      <c r="P185" s="168"/>
      <c r="Q185" s="168"/>
      <c r="R185" s="168"/>
      <c r="S185" s="168"/>
      <c r="T185" s="169"/>
      <c r="AT185" s="163" t="s">
        <v>145</v>
      </c>
      <c r="AU185" s="163" t="s">
        <v>88</v>
      </c>
      <c r="AV185" s="13" t="s">
        <v>88</v>
      </c>
      <c r="AW185" s="13" t="s">
        <v>31</v>
      </c>
      <c r="AX185" s="13" t="s">
        <v>85</v>
      </c>
      <c r="AY185" s="163" t="s">
        <v>134</v>
      </c>
    </row>
    <row r="186" spans="1:65" s="2" customFormat="1" ht="21.75" customHeight="1">
      <c r="A186" s="32"/>
      <c r="B186" s="143"/>
      <c r="C186" s="144" t="s">
        <v>8</v>
      </c>
      <c r="D186" s="144" t="s">
        <v>136</v>
      </c>
      <c r="E186" s="145" t="s">
        <v>256</v>
      </c>
      <c r="F186" s="146" t="s">
        <v>257</v>
      </c>
      <c r="G186" s="147" t="s">
        <v>208</v>
      </c>
      <c r="H186" s="148">
        <v>9.0299999999999994</v>
      </c>
      <c r="I186" s="149"/>
      <c r="J186" s="150">
        <f>ROUND(I186*H186,2)</f>
        <v>0</v>
      </c>
      <c r="K186" s="146" t="s">
        <v>140</v>
      </c>
      <c r="L186" s="33"/>
      <c r="M186" s="151" t="s">
        <v>1</v>
      </c>
      <c r="N186" s="152" t="s">
        <v>42</v>
      </c>
      <c r="O186" s="58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141</v>
      </c>
      <c r="AT186" s="155" t="s">
        <v>136</v>
      </c>
      <c r="AU186" s="155" t="s">
        <v>88</v>
      </c>
      <c r="AY186" s="17" t="s">
        <v>134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7" t="s">
        <v>85</v>
      </c>
      <c r="BK186" s="156">
        <f>ROUND(I186*H186,2)</f>
        <v>0</v>
      </c>
      <c r="BL186" s="17" t="s">
        <v>141</v>
      </c>
      <c r="BM186" s="155" t="s">
        <v>258</v>
      </c>
    </row>
    <row r="187" spans="1:65" s="2" customFormat="1" ht="19.5">
      <c r="A187" s="32"/>
      <c r="B187" s="33"/>
      <c r="C187" s="32"/>
      <c r="D187" s="157" t="s">
        <v>143</v>
      </c>
      <c r="E187" s="32"/>
      <c r="F187" s="158" t="s">
        <v>259</v>
      </c>
      <c r="G187" s="32"/>
      <c r="H187" s="32"/>
      <c r="I187" s="159"/>
      <c r="J187" s="32"/>
      <c r="K187" s="32"/>
      <c r="L187" s="33"/>
      <c r="M187" s="160"/>
      <c r="N187" s="161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143</v>
      </c>
      <c r="AU187" s="17" t="s">
        <v>88</v>
      </c>
    </row>
    <row r="188" spans="1:65" s="14" customFormat="1">
      <c r="B188" s="170"/>
      <c r="D188" s="157" t="s">
        <v>145</v>
      </c>
      <c r="E188" s="171" t="s">
        <v>1</v>
      </c>
      <c r="F188" s="172" t="s">
        <v>260</v>
      </c>
      <c r="H188" s="171" t="s">
        <v>1</v>
      </c>
      <c r="I188" s="173"/>
      <c r="L188" s="170"/>
      <c r="M188" s="174"/>
      <c r="N188" s="175"/>
      <c r="O188" s="175"/>
      <c r="P188" s="175"/>
      <c r="Q188" s="175"/>
      <c r="R188" s="175"/>
      <c r="S188" s="175"/>
      <c r="T188" s="176"/>
      <c r="AT188" s="171" t="s">
        <v>145</v>
      </c>
      <c r="AU188" s="171" t="s">
        <v>88</v>
      </c>
      <c r="AV188" s="14" t="s">
        <v>85</v>
      </c>
      <c r="AW188" s="14" t="s">
        <v>31</v>
      </c>
      <c r="AX188" s="14" t="s">
        <v>77</v>
      </c>
      <c r="AY188" s="171" t="s">
        <v>134</v>
      </c>
    </row>
    <row r="189" spans="1:65" s="14" customFormat="1">
      <c r="B189" s="170"/>
      <c r="D189" s="157" t="s">
        <v>145</v>
      </c>
      <c r="E189" s="171" t="s">
        <v>1</v>
      </c>
      <c r="F189" s="172" t="s">
        <v>261</v>
      </c>
      <c r="H189" s="171" t="s">
        <v>1</v>
      </c>
      <c r="I189" s="173"/>
      <c r="L189" s="170"/>
      <c r="M189" s="174"/>
      <c r="N189" s="175"/>
      <c r="O189" s="175"/>
      <c r="P189" s="175"/>
      <c r="Q189" s="175"/>
      <c r="R189" s="175"/>
      <c r="S189" s="175"/>
      <c r="T189" s="176"/>
      <c r="AT189" s="171" t="s">
        <v>145</v>
      </c>
      <c r="AU189" s="171" t="s">
        <v>88</v>
      </c>
      <c r="AV189" s="14" t="s">
        <v>85</v>
      </c>
      <c r="AW189" s="14" t="s">
        <v>31</v>
      </c>
      <c r="AX189" s="14" t="s">
        <v>77</v>
      </c>
      <c r="AY189" s="171" t="s">
        <v>134</v>
      </c>
    </row>
    <row r="190" spans="1:65" s="13" customFormat="1">
      <c r="B190" s="162"/>
      <c r="D190" s="157" t="s">
        <v>145</v>
      </c>
      <c r="E190" s="163" t="s">
        <v>1</v>
      </c>
      <c r="F190" s="164" t="s">
        <v>749</v>
      </c>
      <c r="H190" s="165">
        <v>9.0299999999999994</v>
      </c>
      <c r="I190" s="166"/>
      <c r="L190" s="162"/>
      <c r="M190" s="167"/>
      <c r="N190" s="168"/>
      <c r="O190" s="168"/>
      <c r="P190" s="168"/>
      <c r="Q190" s="168"/>
      <c r="R190" s="168"/>
      <c r="S190" s="168"/>
      <c r="T190" s="169"/>
      <c r="AT190" s="163" t="s">
        <v>145</v>
      </c>
      <c r="AU190" s="163" t="s">
        <v>88</v>
      </c>
      <c r="AV190" s="13" t="s">
        <v>88</v>
      </c>
      <c r="AW190" s="13" t="s">
        <v>31</v>
      </c>
      <c r="AX190" s="13" t="s">
        <v>85</v>
      </c>
      <c r="AY190" s="163" t="s">
        <v>134</v>
      </c>
    </row>
    <row r="191" spans="1:65" s="2" customFormat="1" ht="24.2" customHeight="1">
      <c r="A191" s="32"/>
      <c r="B191" s="143"/>
      <c r="C191" s="144" t="s">
        <v>243</v>
      </c>
      <c r="D191" s="144" t="s">
        <v>136</v>
      </c>
      <c r="E191" s="145" t="s">
        <v>264</v>
      </c>
      <c r="F191" s="146" t="s">
        <v>265</v>
      </c>
      <c r="G191" s="147" t="s">
        <v>208</v>
      </c>
      <c r="H191" s="148">
        <v>9.0299999999999994</v>
      </c>
      <c r="I191" s="149"/>
      <c r="J191" s="150">
        <f>ROUND(I191*H191,2)</f>
        <v>0</v>
      </c>
      <c r="K191" s="146" t="s">
        <v>140</v>
      </c>
      <c r="L191" s="33"/>
      <c r="M191" s="151" t="s">
        <v>1</v>
      </c>
      <c r="N191" s="152" t="s">
        <v>42</v>
      </c>
      <c r="O191" s="58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5" t="s">
        <v>141</v>
      </c>
      <c r="AT191" s="155" t="s">
        <v>136</v>
      </c>
      <c r="AU191" s="155" t="s">
        <v>88</v>
      </c>
      <c r="AY191" s="17" t="s">
        <v>134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7" t="s">
        <v>85</v>
      </c>
      <c r="BK191" s="156">
        <f>ROUND(I191*H191,2)</f>
        <v>0</v>
      </c>
      <c r="BL191" s="17" t="s">
        <v>141</v>
      </c>
      <c r="BM191" s="155" t="s">
        <v>266</v>
      </c>
    </row>
    <row r="192" spans="1:65" s="2" customFormat="1" ht="19.5">
      <c r="A192" s="32"/>
      <c r="B192" s="33"/>
      <c r="C192" s="32"/>
      <c r="D192" s="157" t="s">
        <v>143</v>
      </c>
      <c r="E192" s="32"/>
      <c r="F192" s="158" t="s">
        <v>267</v>
      </c>
      <c r="G192" s="32"/>
      <c r="H192" s="32"/>
      <c r="I192" s="159"/>
      <c r="J192" s="32"/>
      <c r="K192" s="32"/>
      <c r="L192" s="33"/>
      <c r="M192" s="160"/>
      <c r="N192" s="161"/>
      <c r="O192" s="58"/>
      <c r="P192" s="58"/>
      <c r="Q192" s="58"/>
      <c r="R192" s="58"/>
      <c r="S192" s="58"/>
      <c r="T192" s="5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7" t="s">
        <v>143</v>
      </c>
      <c r="AU192" s="17" t="s">
        <v>88</v>
      </c>
    </row>
    <row r="193" spans="1:65" s="14" customFormat="1">
      <c r="B193" s="170"/>
      <c r="D193" s="157" t="s">
        <v>145</v>
      </c>
      <c r="E193" s="171" t="s">
        <v>1</v>
      </c>
      <c r="F193" s="172" t="s">
        <v>261</v>
      </c>
      <c r="H193" s="171" t="s">
        <v>1</v>
      </c>
      <c r="I193" s="173"/>
      <c r="L193" s="170"/>
      <c r="M193" s="174"/>
      <c r="N193" s="175"/>
      <c r="O193" s="175"/>
      <c r="P193" s="175"/>
      <c r="Q193" s="175"/>
      <c r="R193" s="175"/>
      <c r="S193" s="175"/>
      <c r="T193" s="176"/>
      <c r="AT193" s="171" t="s">
        <v>145</v>
      </c>
      <c r="AU193" s="171" t="s">
        <v>88</v>
      </c>
      <c r="AV193" s="14" t="s">
        <v>85</v>
      </c>
      <c r="AW193" s="14" t="s">
        <v>31</v>
      </c>
      <c r="AX193" s="14" t="s">
        <v>77</v>
      </c>
      <c r="AY193" s="171" t="s">
        <v>134</v>
      </c>
    </row>
    <row r="194" spans="1:65" s="13" customFormat="1">
      <c r="B194" s="162"/>
      <c r="D194" s="157" t="s">
        <v>145</v>
      </c>
      <c r="E194" s="163" t="s">
        <v>1</v>
      </c>
      <c r="F194" s="164" t="s">
        <v>750</v>
      </c>
      <c r="H194" s="165">
        <v>9.0299999999999994</v>
      </c>
      <c r="I194" s="166"/>
      <c r="L194" s="162"/>
      <c r="M194" s="167"/>
      <c r="N194" s="168"/>
      <c r="O194" s="168"/>
      <c r="P194" s="168"/>
      <c r="Q194" s="168"/>
      <c r="R194" s="168"/>
      <c r="S194" s="168"/>
      <c r="T194" s="169"/>
      <c r="AT194" s="163" t="s">
        <v>145</v>
      </c>
      <c r="AU194" s="163" t="s">
        <v>88</v>
      </c>
      <c r="AV194" s="13" t="s">
        <v>88</v>
      </c>
      <c r="AW194" s="13" t="s">
        <v>31</v>
      </c>
      <c r="AX194" s="13" t="s">
        <v>85</v>
      </c>
      <c r="AY194" s="163" t="s">
        <v>134</v>
      </c>
    </row>
    <row r="195" spans="1:65" s="2" customFormat="1" ht="21.75" customHeight="1">
      <c r="A195" s="32"/>
      <c r="B195" s="143"/>
      <c r="C195" s="144" t="s">
        <v>248</v>
      </c>
      <c r="D195" s="144" t="s">
        <v>136</v>
      </c>
      <c r="E195" s="145" t="s">
        <v>270</v>
      </c>
      <c r="F195" s="146" t="s">
        <v>271</v>
      </c>
      <c r="G195" s="147" t="s">
        <v>208</v>
      </c>
      <c r="H195" s="148">
        <v>9.02</v>
      </c>
      <c r="I195" s="149"/>
      <c r="J195" s="150">
        <f>ROUND(I195*H195,2)</f>
        <v>0</v>
      </c>
      <c r="K195" s="146" t="s">
        <v>140</v>
      </c>
      <c r="L195" s="33"/>
      <c r="M195" s="151" t="s">
        <v>1</v>
      </c>
      <c r="N195" s="152" t="s">
        <v>42</v>
      </c>
      <c r="O195" s="58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141</v>
      </c>
      <c r="AT195" s="155" t="s">
        <v>136</v>
      </c>
      <c r="AU195" s="155" t="s">
        <v>88</v>
      </c>
      <c r="AY195" s="17" t="s">
        <v>134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7" t="s">
        <v>85</v>
      </c>
      <c r="BK195" s="156">
        <f>ROUND(I195*H195,2)</f>
        <v>0</v>
      </c>
      <c r="BL195" s="17" t="s">
        <v>141</v>
      </c>
      <c r="BM195" s="155" t="s">
        <v>272</v>
      </c>
    </row>
    <row r="196" spans="1:65" s="2" customFormat="1" ht="19.5">
      <c r="A196" s="32"/>
      <c r="B196" s="33"/>
      <c r="C196" s="32"/>
      <c r="D196" s="157" t="s">
        <v>143</v>
      </c>
      <c r="E196" s="32"/>
      <c r="F196" s="158" t="s">
        <v>273</v>
      </c>
      <c r="G196" s="32"/>
      <c r="H196" s="32"/>
      <c r="I196" s="159"/>
      <c r="J196" s="32"/>
      <c r="K196" s="32"/>
      <c r="L196" s="33"/>
      <c r="M196" s="160"/>
      <c r="N196" s="161"/>
      <c r="O196" s="58"/>
      <c r="P196" s="58"/>
      <c r="Q196" s="58"/>
      <c r="R196" s="58"/>
      <c r="S196" s="58"/>
      <c r="T196" s="59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143</v>
      </c>
      <c r="AU196" s="17" t="s">
        <v>88</v>
      </c>
    </row>
    <row r="197" spans="1:65" s="14" customFormat="1">
      <c r="B197" s="170"/>
      <c r="D197" s="157" t="s">
        <v>145</v>
      </c>
      <c r="E197" s="171" t="s">
        <v>1</v>
      </c>
      <c r="F197" s="172" t="s">
        <v>274</v>
      </c>
      <c r="H197" s="171" t="s">
        <v>1</v>
      </c>
      <c r="I197" s="173"/>
      <c r="L197" s="170"/>
      <c r="M197" s="174"/>
      <c r="N197" s="175"/>
      <c r="O197" s="175"/>
      <c r="P197" s="175"/>
      <c r="Q197" s="175"/>
      <c r="R197" s="175"/>
      <c r="S197" s="175"/>
      <c r="T197" s="176"/>
      <c r="AT197" s="171" t="s">
        <v>145</v>
      </c>
      <c r="AU197" s="171" t="s">
        <v>88</v>
      </c>
      <c r="AV197" s="14" t="s">
        <v>85</v>
      </c>
      <c r="AW197" s="14" t="s">
        <v>31</v>
      </c>
      <c r="AX197" s="14" t="s">
        <v>77</v>
      </c>
      <c r="AY197" s="171" t="s">
        <v>134</v>
      </c>
    </row>
    <row r="198" spans="1:65" s="14" customFormat="1">
      <c r="B198" s="170"/>
      <c r="D198" s="157" t="s">
        <v>145</v>
      </c>
      <c r="E198" s="171" t="s">
        <v>1</v>
      </c>
      <c r="F198" s="172" t="s">
        <v>261</v>
      </c>
      <c r="H198" s="171" t="s">
        <v>1</v>
      </c>
      <c r="I198" s="173"/>
      <c r="L198" s="170"/>
      <c r="M198" s="174"/>
      <c r="N198" s="175"/>
      <c r="O198" s="175"/>
      <c r="P198" s="175"/>
      <c r="Q198" s="175"/>
      <c r="R198" s="175"/>
      <c r="S198" s="175"/>
      <c r="T198" s="176"/>
      <c r="AT198" s="171" t="s">
        <v>145</v>
      </c>
      <c r="AU198" s="171" t="s">
        <v>88</v>
      </c>
      <c r="AV198" s="14" t="s">
        <v>85</v>
      </c>
      <c r="AW198" s="14" t="s">
        <v>31</v>
      </c>
      <c r="AX198" s="14" t="s">
        <v>77</v>
      </c>
      <c r="AY198" s="171" t="s">
        <v>134</v>
      </c>
    </row>
    <row r="199" spans="1:65" s="13" customFormat="1">
      <c r="B199" s="162"/>
      <c r="D199" s="157" t="s">
        <v>145</v>
      </c>
      <c r="E199" s="163" t="s">
        <v>1</v>
      </c>
      <c r="F199" s="164" t="s">
        <v>751</v>
      </c>
      <c r="H199" s="165">
        <v>9.02</v>
      </c>
      <c r="I199" s="166"/>
      <c r="L199" s="162"/>
      <c r="M199" s="167"/>
      <c r="N199" s="168"/>
      <c r="O199" s="168"/>
      <c r="P199" s="168"/>
      <c r="Q199" s="168"/>
      <c r="R199" s="168"/>
      <c r="S199" s="168"/>
      <c r="T199" s="169"/>
      <c r="AT199" s="163" t="s">
        <v>145</v>
      </c>
      <c r="AU199" s="163" t="s">
        <v>88</v>
      </c>
      <c r="AV199" s="13" t="s">
        <v>88</v>
      </c>
      <c r="AW199" s="13" t="s">
        <v>31</v>
      </c>
      <c r="AX199" s="13" t="s">
        <v>85</v>
      </c>
      <c r="AY199" s="163" t="s">
        <v>134</v>
      </c>
    </row>
    <row r="200" spans="1:65" s="2" customFormat="1" ht="24.2" customHeight="1">
      <c r="A200" s="32"/>
      <c r="B200" s="143"/>
      <c r="C200" s="144" t="s">
        <v>255</v>
      </c>
      <c r="D200" s="144" t="s">
        <v>136</v>
      </c>
      <c r="E200" s="145" t="s">
        <v>275</v>
      </c>
      <c r="F200" s="146" t="s">
        <v>276</v>
      </c>
      <c r="G200" s="147" t="s">
        <v>208</v>
      </c>
      <c r="H200" s="148">
        <v>9.02</v>
      </c>
      <c r="I200" s="149"/>
      <c r="J200" s="150">
        <f>ROUND(I200*H200,2)</f>
        <v>0</v>
      </c>
      <c r="K200" s="146" t="s">
        <v>140</v>
      </c>
      <c r="L200" s="33"/>
      <c r="M200" s="151" t="s">
        <v>1</v>
      </c>
      <c r="N200" s="152" t="s">
        <v>42</v>
      </c>
      <c r="O200" s="58"/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5" t="s">
        <v>141</v>
      </c>
      <c r="AT200" s="155" t="s">
        <v>136</v>
      </c>
      <c r="AU200" s="155" t="s">
        <v>88</v>
      </c>
      <c r="AY200" s="17" t="s">
        <v>134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7" t="s">
        <v>85</v>
      </c>
      <c r="BK200" s="156">
        <f>ROUND(I200*H200,2)</f>
        <v>0</v>
      </c>
      <c r="BL200" s="17" t="s">
        <v>141</v>
      </c>
      <c r="BM200" s="155" t="s">
        <v>277</v>
      </c>
    </row>
    <row r="201" spans="1:65" s="2" customFormat="1" ht="19.5">
      <c r="A201" s="32"/>
      <c r="B201" s="33"/>
      <c r="C201" s="32"/>
      <c r="D201" s="157" t="s">
        <v>143</v>
      </c>
      <c r="E201" s="32"/>
      <c r="F201" s="158" t="s">
        <v>278</v>
      </c>
      <c r="G201" s="32"/>
      <c r="H201" s="32"/>
      <c r="I201" s="159"/>
      <c r="J201" s="32"/>
      <c r="K201" s="32"/>
      <c r="L201" s="33"/>
      <c r="M201" s="160"/>
      <c r="N201" s="161"/>
      <c r="O201" s="58"/>
      <c r="P201" s="58"/>
      <c r="Q201" s="58"/>
      <c r="R201" s="58"/>
      <c r="S201" s="58"/>
      <c r="T201" s="5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143</v>
      </c>
      <c r="AU201" s="17" t="s">
        <v>88</v>
      </c>
    </row>
    <row r="202" spans="1:65" s="14" customFormat="1">
      <c r="B202" s="170"/>
      <c r="D202" s="157" t="s">
        <v>145</v>
      </c>
      <c r="E202" s="171" t="s">
        <v>1</v>
      </c>
      <c r="F202" s="172" t="s">
        <v>261</v>
      </c>
      <c r="H202" s="171" t="s">
        <v>1</v>
      </c>
      <c r="I202" s="173"/>
      <c r="L202" s="170"/>
      <c r="M202" s="174"/>
      <c r="N202" s="175"/>
      <c r="O202" s="175"/>
      <c r="P202" s="175"/>
      <c r="Q202" s="175"/>
      <c r="R202" s="175"/>
      <c r="S202" s="175"/>
      <c r="T202" s="176"/>
      <c r="AT202" s="171" t="s">
        <v>145</v>
      </c>
      <c r="AU202" s="171" t="s">
        <v>88</v>
      </c>
      <c r="AV202" s="14" t="s">
        <v>85</v>
      </c>
      <c r="AW202" s="14" t="s">
        <v>31</v>
      </c>
      <c r="AX202" s="14" t="s">
        <v>77</v>
      </c>
      <c r="AY202" s="171" t="s">
        <v>134</v>
      </c>
    </row>
    <row r="203" spans="1:65" s="13" customFormat="1">
      <c r="B203" s="162"/>
      <c r="D203" s="157" t="s">
        <v>145</v>
      </c>
      <c r="E203" s="163" t="s">
        <v>1</v>
      </c>
      <c r="F203" s="164" t="s">
        <v>752</v>
      </c>
      <c r="H203" s="165">
        <v>9.02</v>
      </c>
      <c r="I203" s="166"/>
      <c r="L203" s="162"/>
      <c r="M203" s="167"/>
      <c r="N203" s="168"/>
      <c r="O203" s="168"/>
      <c r="P203" s="168"/>
      <c r="Q203" s="168"/>
      <c r="R203" s="168"/>
      <c r="S203" s="168"/>
      <c r="T203" s="169"/>
      <c r="AT203" s="163" t="s">
        <v>145</v>
      </c>
      <c r="AU203" s="163" t="s">
        <v>88</v>
      </c>
      <c r="AV203" s="13" t="s">
        <v>88</v>
      </c>
      <c r="AW203" s="13" t="s">
        <v>31</v>
      </c>
      <c r="AX203" s="13" t="s">
        <v>85</v>
      </c>
      <c r="AY203" s="163" t="s">
        <v>134</v>
      </c>
    </row>
    <row r="204" spans="1:65" s="2" customFormat="1" ht="16.5" customHeight="1">
      <c r="A204" s="32"/>
      <c r="B204" s="143"/>
      <c r="C204" s="144" t="s">
        <v>263</v>
      </c>
      <c r="D204" s="144" t="s">
        <v>136</v>
      </c>
      <c r="E204" s="145" t="s">
        <v>280</v>
      </c>
      <c r="F204" s="146" t="s">
        <v>281</v>
      </c>
      <c r="G204" s="147" t="s">
        <v>208</v>
      </c>
      <c r="H204" s="148">
        <v>98.19</v>
      </c>
      <c r="I204" s="149"/>
      <c r="J204" s="150">
        <f>ROUND(I204*H204,2)</f>
        <v>0</v>
      </c>
      <c r="K204" s="146" t="s">
        <v>140</v>
      </c>
      <c r="L204" s="33"/>
      <c r="M204" s="151" t="s">
        <v>1</v>
      </c>
      <c r="N204" s="152" t="s">
        <v>42</v>
      </c>
      <c r="O204" s="58"/>
      <c r="P204" s="153">
        <f>O204*H204</f>
        <v>0</v>
      </c>
      <c r="Q204" s="153">
        <v>0</v>
      </c>
      <c r="R204" s="153">
        <f>Q204*H204</f>
        <v>0</v>
      </c>
      <c r="S204" s="153">
        <v>0</v>
      </c>
      <c r="T204" s="15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5" t="s">
        <v>141</v>
      </c>
      <c r="AT204" s="155" t="s">
        <v>136</v>
      </c>
      <c r="AU204" s="155" t="s">
        <v>88</v>
      </c>
      <c r="AY204" s="17" t="s">
        <v>134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7" t="s">
        <v>85</v>
      </c>
      <c r="BK204" s="156">
        <f>ROUND(I204*H204,2)</f>
        <v>0</v>
      </c>
      <c r="BL204" s="17" t="s">
        <v>141</v>
      </c>
      <c r="BM204" s="155" t="s">
        <v>282</v>
      </c>
    </row>
    <row r="205" spans="1:65" s="2" customFormat="1" ht="19.5">
      <c r="A205" s="32"/>
      <c r="B205" s="33"/>
      <c r="C205" s="32"/>
      <c r="D205" s="157" t="s">
        <v>143</v>
      </c>
      <c r="E205" s="32"/>
      <c r="F205" s="158" t="s">
        <v>283</v>
      </c>
      <c r="G205" s="32"/>
      <c r="H205" s="32"/>
      <c r="I205" s="159"/>
      <c r="J205" s="32"/>
      <c r="K205" s="32"/>
      <c r="L205" s="33"/>
      <c r="M205" s="160"/>
      <c r="N205" s="161"/>
      <c r="O205" s="58"/>
      <c r="P205" s="58"/>
      <c r="Q205" s="58"/>
      <c r="R205" s="58"/>
      <c r="S205" s="58"/>
      <c r="T205" s="59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7" t="s">
        <v>143</v>
      </c>
      <c r="AU205" s="17" t="s">
        <v>88</v>
      </c>
    </row>
    <row r="206" spans="1:65" s="14" customFormat="1">
      <c r="B206" s="170"/>
      <c r="D206" s="157" t="s">
        <v>145</v>
      </c>
      <c r="E206" s="171" t="s">
        <v>1</v>
      </c>
      <c r="F206" s="172" t="s">
        <v>284</v>
      </c>
      <c r="H206" s="171" t="s">
        <v>1</v>
      </c>
      <c r="I206" s="173"/>
      <c r="L206" s="170"/>
      <c r="M206" s="174"/>
      <c r="N206" s="175"/>
      <c r="O206" s="175"/>
      <c r="P206" s="175"/>
      <c r="Q206" s="175"/>
      <c r="R206" s="175"/>
      <c r="S206" s="175"/>
      <c r="T206" s="176"/>
      <c r="AT206" s="171" t="s">
        <v>145</v>
      </c>
      <c r="AU206" s="171" t="s">
        <v>88</v>
      </c>
      <c r="AV206" s="14" t="s">
        <v>85</v>
      </c>
      <c r="AW206" s="14" t="s">
        <v>31</v>
      </c>
      <c r="AX206" s="14" t="s">
        <v>77</v>
      </c>
      <c r="AY206" s="171" t="s">
        <v>134</v>
      </c>
    </row>
    <row r="207" spans="1:65" s="13" customFormat="1">
      <c r="B207" s="162"/>
      <c r="D207" s="157" t="s">
        <v>145</v>
      </c>
      <c r="E207" s="163" t="s">
        <v>1</v>
      </c>
      <c r="F207" s="164" t="s">
        <v>753</v>
      </c>
      <c r="H207" s="165">
        <v>98.19</v>
      </c>
      <c r="I207" s="166"/>
      <c r="L207" s="162"/>
      <c r="M207" s="167"/>
      <c r="N207" s="168"/>
      <c r="O207" s="168"/>
      <c r="P207" s="168"/>
      <c r="Q207" s="168"/>
      <c r="R207" s="168"/>
      <c r="S207" s="168"/>
      <c r="T207" s="169"/>
      <c r="AT207" s="163" t="s">
        <v>145</v>
      </c>
      <c r="AU207" s="163" t="s">
        <v>88</v>
      </c>
      <c r="AV207" s="13" t="s">
        <v>88</v>
      </c>
      <c r="AW207" s="13" t="s">
        <v>31</v>
      </c>
      <c r="AX207" s="13" t="s">
        <v>85</v>
      </c>
      <c r="AY207" s="163" t="s">
        <v>134</v>
      </c>
    </row>
    <row r="208" spans="1:65" s="2" customFormat="1" ht="16.5" customHeight="1">
      <c r="A208" s="32"/>
      <c r="B208" s="143"/>
      <c r="C208" s="144" t="s">
        <v>269</v>
      </c>
      <c r="D208" s="144" t="s">
        <v>136</v>
      </c>
      <c r="E208" s="145" t="s">
        <v>287</v>
      </c>
      <c r="F208" s="146" t="s">
        <v>288</v>
      </c>
      <c r="G208" s="147" t="s">
        <v>289</v>
      </c>
      <c r="H208" s="148">
        <v>32.49</v>
      </c>
      <c r="I208" s="149"/>
      <c r="J208" s="150">
        <f>ROUND(I208*H208,2)</f>
        <v>0</v>
      </c>
      <c r="K208" s="146" t="s">
        <v>140</v>
      </c>
      <c r="L208" s="33"/>
      <c r="M208" s="151" t="s">
        <v>1</v>
      </c>
      <c r="N208" s="152" t="s">
        <v>42</v>
      </c>
      <c r="O208" s="58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141</v>
      </c>
      <c r="AT208" s="155" t="s">
        <v>136</v>
      </c>
      <c r="AU208" s="155" t="s">
        <v>88</v>
      </c>
      <c r="AY208" s="17" t="s">
        <v>134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85</v>
      </c>
      <c r="BK208" s="156">
        <f>ROUND(I208*H208,2)</f>
        <v>0</v>
      </c>
      <c r="BL208" s="17" t="s">
        <v>141</v>
      </c>
      <c r="BM208" s="155" t="s">
        <v>290</v>
      </c>
    </row>
    <row r="209" spans="1:65" s="2" customFormat="1">
      <c r="A209" s="32"/>
      <c r="B209" s="33"/>
      <c r="C209" s="32"/>
      <c r="D209" s="157" t="s">
        <v>143</v>
      </c>
      <c r="E209" s="32"/>
      <c r="F209" s="158" t="s">
        <v>291</v>
      </c>
      <c r="G209" s="32"/>
      <c r="H209" s="32"/>
      <c r="I209" s="159"/>
      <c r="J209" s="32"/>
      <c r="K209" s="32"/>
      <c r="L209" s="33"/>
      <c r="M209" s="160"/>
      <c r="N209" s="161"/>
      <c r="O209" s="58"/>
      <c r="P209" s="58"/>
      <c r="Q209" s="58"/>
      <c r="R209" s="58"/>
      <c r="S209" s="58"/>
      <c r="T209" s="5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143</v>
      </c>
      <c r="AU209" s="17" t="s">
        <v>88</v>
      </c>
    </row>
    <row r="210" spans="1:65" s="13" customFormat="1">
      <c r="B210" s="162"/>
      <c r="D210" s="157" t="s">
        <v>145</v>
      </c>
      <c r="E210" s="163" t="s">
        <v>1</v>
      </c>
      <c r="F210" s="164" t="s">
        <v>754</v>
      </c>
      <c r="H210" s="165">
        <v>32.49</v>
      </c>
      <c r="I210" s="166"/>
      <c r="L210" s="162"/>
      <c r="M210" s="167"/>
      <c r="N210" s="168"/>
      <c r="O210" s="168"/>
      <c r="P210" s="168"/>
      <c r="Q210" s="168"/>
      <c r="R210" s="168"/>
      <c r="S210" s="168"/>
      <c r="T210" s="169"/>
      <c r="AT210" s="163" t="s">
        <v>145</v>
      </c>
      <c r="AU210" s="163" t="s">
        <v>88</v>
      </c>
      <c r="AV210" s="13" t="s">
        <v>88</v>
      </c>
      <c r="AW210" s="13" t="s">
        <v>31</v>
      </c>
      <c r="AX210" s="13" t="s">
        <v>85</v>
      </c>
      <c r="AY210" s="163" t="s">
        <v>134</v>
      </c>
    </row>
    <row r="211" spans="1:65" s="2" customFormat="1" ht="16.5" customHeight="1">
      <c r="A211" s="32"/>
      <c r="B211" s="143"/>
      <c r="C211" s="144" t="s">
        <v>7</v>
      </c>
      <c r="D211" s="144" t="s">
        <v>136</v>
      </c>
      <c r="E211" s="145" t="s">
        <v>294</v>
      </c>
      <c r="F211" s="146" t="s">
        <v>295</v>
      </c>
      <c r="G211" s="147" t="s">
        <v>208</v>
      </c>
      <c r="H211" s="148">
        <v>70.16</v>
      </c>
      <c r="I211" s="149"/>
      <c r="J211" s="150">
        <f>ROUND(I211*H211,2)</f>
        <v>0</v>
      </c>
      <c r="K211" s="146" t="s">
        <v>140</v>
      </c>
      <c r="L211" s="33"/>
      <c r="M211" s="151" t="s">
        <v>1</v>
      </c>
      <c r="N211" s="152" t="s">
        <v>42</v>
      </c>
      <c r="O211" s="58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5" t="s">
        <v>141</v>
      </c>
      <c r="AT211" s="155" t="s">
        <v>136</v>
      </c>
      <c r="AU211" s="155" t="s">
        <v>88</v>
      </c>
      <c r="AY211" s="17" t="s">
        <v>134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7" t="s">
        <v>85</v>
      </c>
      <c r="BK211" s="156">
        <f>ROUND(I211*H211,2)</f>
        <v>0</v>
      </c>
      <c r="BL211" s="17" t="s">
        <v>141</v>
      </c>
      <c r="BM211" s="155" t="s">
        <v>296</v>
      </c>
    </row>
    <row r="212" spans="1:65" s="2" customFormat="1" ht="19.5">
      <c r="A212" s="32"/>
      <c r="B212" s="33"/>
      <c r="C212" s="32"/>
      <c r="D212" s="157" t="s">
        <v>143</v>
      </c>
      <c r="E212" s="32"/>
      <c r="F212" s="158" t="s">
        <v>297</v>
      </c>
      <c r="G212" s="32"/>
      <c r="H212" s="32"/>
      <c r="I212" s="159"/>
      <c r="J212" s="32"/>
      <c r="K212" s="32"/>
      <c r="L212" s="33"/>
      <c r="M212" s="160"/>
      <c r="N212" s="161"/>
      <c r="O212" s="58"/>
      <c r="P212" s="58"/>
      <c r="Q212" s="58"/>
      <c r="R212" s="58"/>
      <c r="S212" s="58"/>
      <c r="T212" s="59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7" t="s">
        <v>143</v>
      </c>
      <c r="AU212" s="17" t="s">
        <v>88</v>
      </c>
    </row>
    <row r="213" spans="1:65" s="14" customFormat="1">
      <c r="B213" s="170"/>
      <c r="D213" s="157" t="s">
        <v>145</v>
      </c>
      <c r="E213" s="171" t="s">
        <v>1</v>
      </c>
      <c r="F213" s="172" t="s">
        <v>298</v>
      </c>
      <c r="H213" s="171" t="s">
        <v>1</v>
      </c>
      <c r="I213" s="173"/>
      <c r="L213" s="170"/>
      <c r="M213" s="174"/>
      <c r="N213" s="175"/>
      <c r="O213" s="175"/>
      <c r="P213" s="175"/>
      <c r="Q213" s="175"/>
      <c r="R213" s="175"/>
      <c r="S213" s="175"/>
      <c r="T213" s="176"/>
      <c r="AT213" s="171" t="s">
        <v>145</v>
      </c>
      <c r="AU213" s="171" t="s">
        <v>88</v>
      </c>
      <c r="AV213" s="14" t="s">
        <v>85</v>
      </c>
      <c r="AW213" s="14" t="s">
        <v>31</v>
      </c>
      <c r="AX213" s="14" t="s">
        <v>77</v>
      </c>
      <c r="AY213" s="171" t="s">
        <v>134</v>
      </c>
    </row>
    <row r="214" spans="1:65" s="13" customFormat="1">
      <c r="B214" s="162"/>
      <c r="D214" s="157" t="s">
        <v>145</v>
      </c>
      <c r="E214" s="163" t="s">
        <v>1</v>
      </c>
      <c r="F214" s="164" t="s">
        <v>755</v>
      </c>
      <c r="H214" s="165">
        <v>70.16</v>
      </c>
      <c r="I214" s="166"/>
      <c r="L214" s="162"/>
      <c r="M214" s="167"/>
      <c r="N214" s="168"/>
      <c r="O214" s="168"/>
      <c r="P214" s="168"/>
      <c r="Q214" s="168"/>
      <c r="R214" s="168"/>
      <c r="S214" s="168"/>
      <c r="T214" s="169"/>
      <c r="AT214" s="163" t="s">
        <v>145</v>
      </c>
      <c r="AU214" s="163" t="s">
        <v>88</v>
      </c>
      <c r="AV214" s="13" t="s">
        <v>88</v>
      </c>
      <c r="AW214" s="13" t="s">
        <v>31</v>
      </c>
      <c r="AX214" s="13" t="s">
        <v>85</v>
      </c>
      <c r="AY214" s="163" t="s">
        <v>134</v>
      </c>
    </row>
    <row r="215" spans="1:65" s="2" customFormat="1" ht="16.5" customHeight="1">
      <c r="A215" s="32"/>
      <c r="B215" s="143"/>
      <c r="C215" s="144" t="s">
        <v>279</v>
      </c>
      <c r="D215" s="144" t="s">
        <v>136</v>
      </c>
      <c r="E215" s="145" t="s">
        <v>301</v>
      </c>
      <c r="F215" s="146" t="s">
        <v>302</v>
      </c>
      <c r="G215" s="147" t="s">
        <v>208</v>
      </c>
      <c r="H215" s="148">
        <v>28.03</v>
      </c>
      <c r="I215" s="149"/>
      <c r="J215" s="150">
        <f>ROUND(I215*H215,2)</f>
        <v>0</v>
      </c>
      <c r="K215" s="146" t="s">
        <v>140</v>
      </c>
      <c r="L215" s="33"/>
      <c r="M215" s="151" t="s">
        <v>1</v>
      </c>
      <c r="N215" s="152" t="s">
        <v>42</v>
      </c>
      <c r="O215" s="58"/>
      <c r="P215" s="153">
        <f>O215*H215</f>
        <v>0</v>
      </c>
      <c r="Q215" s="153">
        <v>0</v>
      </c>
      <c r="R215" s="153">
        <f>Q215*H215</f>
        <v>0</v>
      </c>
      <c r="S215" s="153">
        <v>0</v>
      </c>
      <c r="T215" s="154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5" t="s">
        <v>141</v>
      </c>
      <c r="AT215" s="155" t="s">
        <v>136</v>
      </c>
      <c r="AU215" s="155" t="s">
        <v>88</v>
      </c>
      <c r="AY215" s="17" t="s">
        <v>134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7" t="s">
        <v>85</v>
      </c>
      <c r="BK215" s="156">
        <f>ROUND(I215*H215,2)</f>
        <v>0</v>
      </c>
      <c r="BL215" s="17" t="s">
        <v>141</v>
      </c>
      <c r="BM215" s="155" t="s">
        <v>303</v>
      </c>
    </row>
    <row r="216" spans="1:65" s="2" customFormat="1" ht="19.5">
      <c r="A216" s="32"/>
      <c r="B216" s="33"/>
      <c r="C216" s="32"/>
      <c r="D216" s="157" t="s">
        <v>143</v>
      </c>
      <c r="E216" s="32"/>
      <c r="F216" s="158" t="s">
        <v>304</v>
      </c>
      <c r="G216" s="32"/>
      <c r="H216" s="32"/>
      <c r="I216" s="159"/>
      <c r="J216" s="32"/>
      <c r="K216" s="32"/>
      <c r="L216" s="33"/>
      <c r="M216" s="160"/>
      <c r="N216" s="161"/>
      <c r="O216" s="58"/>
      <c r="P216" s="58"/>
      <c r="Q216" s="58"/>
      <c r="R216" s="58"/>
      <c r="S216" s="58"/>
      <c r="T216" s="59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7" t="s">
        <v>143</v>
      </c>
      <c r="AU216" s="17" t="s">
        <v>88</v>
      </c>
    </row>
    <row r="217" spans="1:65" s="14" customFormat="1">
      <c r="B217" s="170"/>
      <c r="D217" s="157" t="s">
        <v>145</v>
      </c>
      <c r="E217" s="171" t="s">
        <v>1</v>
      </c>
      <c r="F217" s="172" t="s">
        <v>305</v>
      </c>
      <c r="H217" s="171" t="s">
        <v>1</v>
      </c>
      <c r="I217" s="173"/>
      <c r="L217" s="170"/>
      <c r="M217" s="174"/>
      <c r="N217" s="175"/>
      <c r="O217" s="175"/>
      <c r="P217" s="175"/>
      <c r="Q217" s="175"/>
      <c r="R217" s="175"/>
      <c r="S217" s="175"/>
      <c r="T217" s="176"/>
      <c r="AT217" s="171" t="s">
        <v>145</v>
      </c>
      <c r="AU217" s="171" t="s">
        <v>88</v>
      </c>
      <c r="AV217" s="14" t="s">
        <v>85</v>
      </c>
      <c r="AW217" s="14" t="s">
        <v>31</v>
      </c>
      <c r="AX217" s="14" t="s">
        <v>77</v>
      </c>
      <c r="AY217" s="171" t="s">
        <v>134</v>
      </c>
    </row>
    <row r="218" spans="1:65" s="13" customFormat="1">
      <c r="B218" s="162"/>
      <c r="D218" s="157" t="s">
        <v>145</v>
      </c>
      <c r="E218" s="163" t="s">
        <v>1</v>
      </c>
      <c r="F218" s="164" t="s">
        <v>756</v>
      </c>
      <c r="H218" s="165">
        <v>28.03</v>
      </c>
      <c r="I218" s="166"/>
      <c r="L218" s="162"/>
      <c r="M218" s="167"/>
      <c r="N218" s="168"/>
      <c r="O218" s="168"/>
      <c r="P218" s="168"/>
      <c r="Q218" s="168"/>
      <c r="R218" s="168"/>
      <c r="S218" s="168"/>
      <c r="T218" s="169"/>
      <c r="AT218" s="163" t="s">
        <v>145</v>
      </c>
      <c r="AU218" s="163" t="s">
        <v>88</v>
      </c>
      <c r="AV218" s="13" t="s">
        <v>88</v>
      </c>
      <c r="AW218" s="13" t="s">
        <v>31</v>
      </c>
      <c r="AX218" s="13" t="s">
        <v>85</v>
      </c>
      <c r="AY218" s="163" t="s">
        <v>134</v>
      </c>
    </row>
    <row r="219" spans="1:65" s="2" customFormat="1" ht="16.5" customHeight="1">
      <c r="A219" s="32"/>
      <c r="B219" s="143"/>
      <c r="C219" s="144" t="s">
        <v>286</v>
      </c>
      <c r="D219" s="144" t="s">
        <v>136</v>
      </c>
      <c r="E219" s="145" t="s">
        <v>308</v>
      </c>
      <c r="F219" s="146" t="s">
        <v>309</v>
      </c>
      <c r="G219" s="147" t="s">
        <v>208</v>
      </c>
      <c r="H219" s="148">
        <v>28.03</v>
      </c>
      <c r="I219" s="149"/>
      <c r="J219" s="150">
        <f>ROUND(I219*H219,2)</f>
        <v>0</v>
      </c>
      <c r="K219" s="146" t="s">
        <v>140</v>
      </c>
      <c r="L219" s="33"/>
      <c r="M219" s="151" t="s">
        <v>1</v>
      </c>
      <c r="N219" s="152" t="s">
        <v>42</v>
      </c>
      <c r="O219" s="58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5" t="s">
        <v>141</v>
      </c>
      <c r="AT219" s="155" t="s">
        <v>136</v>
      </c>
      <c r="AU219" s="155" t="s">
        <v>88</v>
      </c>
      <c r="AY219" s="17" t="s">
        <v>134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7" t="s">
        <v>85</v>
      </c>
      <c r="BK219" s="156">
        <f>ROUND(I219*H219,2)</f>
        <v>0</v>
      </c>
      <c r="BL219" s="17" t="s">
        <v>141</v>
      </c>
      <c r="BM219" s="155" t="s">
        <v>310</v>
      </c>
    </row>
    <row r="220" spans="1:65" s="2" customFormat="1">
      <c r="A220" s="32"/>
      <c r="B220" s="33"/>
      <c r="C220" s="32"/>
      <c r="D220" s="157" t="s">
        <v>143</v>
      </c>
      <c r="E220" s="32"/>
      <c r="F220" s="158" t="s">
        <v>311</v>
      </c>
      <c r="G220" s="32"/>
      <c r="H220" s="32"/>
      <c r="I220" s="159"/>
      <c r="J220" s="32"/>
      <c r="K220" s="32"/>
      <c r="L220" s="33"/>
      <c r="M220" s="160"/>
      <c r="N220" s="161"/>
      <c r="O220" s="58"/>
      <c r="P220" s="58"/>
      <c r="Q220" s="58"/>
      <c r="R220" s="58"/>
      <c r="S220" s="58"/>
      <c r="T220" s="59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143</v>
      </c>
      <c r="AU220" s="17" t="s">
        <v>88</v>
      </c>
    </row>
    <row r="221" spans="1:65" s="13" customFormat="1">
      <c r="B221" s="162"/>
      <c r="D221" s="157" t="s">
        <v>145</v>
      </c>
      <c r="E221" s="163" t="s">
        <v>1</v>
      </c>
      <c r="F221" s="164" t="s">
        <v>757</v>
      </c>
      <c r="H221" s="165">
        <v>28.03</v>
      </c>
      <c r="I221" s="166"/>
      <c r="L221" s="162"/>
      <c r="M221" s="167"/>
      <c r="N221" s="168"/>
      <c r="O221" s="168"/>
      <c r="P221" s="168"/>
      <c r="Q221" s="168"/>
      <c r="R221" s="168"/>
      <c r="S221" s="168"/>
      <c r="T221" s="169"/>
      <c r="AT221" s="163" t="s">
        <v>145</v>
      </c>
      <c r="AU221" s="163" t="s">
        <v>88</v>
      </c>
      <c r="AV221" s="13" t="s">
        <v>88</v>
      </c>
      <c r="AW221" s="13" t="s">
        <v>31</v>
      </c>
      <c r="AX221" s="13" t="s">
        <v>85</v>
      </c>
      <c r="AY221" s="163" t="s">
        <v>134</v>
      </c>
    </row>
    <row r="222" spans="1:65" s="2" customFormat="1" ht="16.5" customHeight="1">
      <c r="A222" s="32"/>
      <c r="B222" s="143"/>
      <c r="C222" s="144" t="s">
        <v>293</v>
      </c>
      <c r="D222" s="144" t="s">
        <v>136</v>
      </c>
      <c r="E222" s="145" t="s">
        <v>314</v>
      </c>
      <c r="F222" s="146" t="s">
        <v>315</v>
      </c>
      <c r="G222" s="147" t="s">
        <v>160</v>
      </c>
      <c r="H222" s="148">
        <v>22.48</v>
      </c>
      <c r="I222" s="149"/>
      <c r="J222" s="150">
        <f>ROUND(I222*H222,2)</f>
        <v>0</v>
      </c>
      <c r="K222" s="146" t="s">
        <v>140</v>
      </c>
      <c r="L222" s="33"/>
      <c r="M222" s="151" t="s">
        <v>1</v>
      </c>
      <c r="N222" s="152" t="s">
        <v>42</v>
      </c>
      <c r="O222" s="58"/>
      <c r="P222" s="153">
        <f>O222*H222</f>
        <v>0</v>
      </c>
      <c r="Q222" s="153">
        <v>0</v>
      </c>
      <c r="R222" s="153">
        <f>Q222*H222</f>
        <v>0</v>
      </c>
      <c r="S222" s="153">
        <v>0</v>
      </c>
      <c r="T222" s="15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141</v>
      </c>
      <c r="AT222" s="155" t="s">
        <v>136</v>
      </c>
      <c r="AU222" s="155" t="s">
        <v>88</v>
      </c>
      <c r="AY222" s="17" t="s">
        <v>134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7" t="s">
        <v>85</v>
      </c>
      <c r="BK222" s="156">
        <f>ROUND(I222*H222,2)</f>
        <v>0</v>
      </c>
      <c r="BL222" s="17" t="s">
        <v>141</v>
      </c>
      <c r="BM222" s="155" t="s">
        <v>316</v>
      </c>
    </row>
    <row r="223" spans="1:65" s="2" customFormat="1">
      <c r="A223" s="32"/>
      <c r="B223" s="33"/>
      <c r="C223" s="32"/>
      <c r="D223" s="157" t="s">
        <v>143</v>
      </c>
      <c r="E223" s="32"/>
      <c r="F223" s="158" t="s">
        <v>317</v>
      </c>
      <c r="G223" s="32"/>
      <c r="H223" s="32"/>
      <c r="I223" s="159"/>
      <c r="J223" s="32"/>
      <c r="K223" s="32"/>
      <c r="L223" s="33"/>
      <c r="M223" s="160"/>
      <c r="N223" s="161"/>
      <c r="O223" s="58"/>
      <c r="P223" s="58"/>
      <c r="Q223" s="58"/>
      <c r="R223" s="58"/>
      <c r="S223" s="58"/>
      <c r="T223" s="5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143</v>
      </c>
      <c r="AU223" s="17" t="s">
        <v>88</v>
      </c>
    </row>
    <row r="224" spans="1:65" s="13" customFormat="1">
      <c r="B224" s="162"/>
      <c r="D224" s="157" t="s">
        <v>145</v>
      </c>
      <c r="E224" s="163" t="s">
        <v>1</v>
      </c>
      <c r="F224" s="164" t="s">
        <v>758</v>
      </c>
      <c r="H224" s="165">
        <v>22.48</v>
      </c>
      <c r="I224" s="166"/>
      <c r="L224" s="162"/>
      <c r="M224" s="167"/>
      <c r="N224" s="168"/>
      <c r="O224" s="168"/>
      <c r="P224" s="168"/>
      <c r="Q224" s="168"/>
      <c r="R224" s="168"/>
      <c r="S224" s="168"/>
      <c r="T224" s="169"/>
      <c r="AT224" s="163" t="s">
        <v>145</v>
      </c>
      <c r="AU224" s="163" t="s">
        <v>88</v>
      </c>
      <c r="AV224" s="13" t="s">
        <v>88</v>
      </c>
      <c r="AW224" s="13" t="s">
        <v>31</v>
      </c>
      <c r="AX224" s="13" t="s">
        <v>85</v>
      </c>
      <c r="AY224" s="163" t="s">
        <v>134</v>
      </c>
    </row>
    <row r="225" spans="1:65" s="2" customFormat="1" ht="16.5" customHeight="1">
      <c r="A225" s="32"/>
      <c r="B225" s="143"/>
      <c r="C225" s="144" t="s">
        <v>300</v>
      </c>
      <c r="D225" s="144" t="s">
        <v>136</v>
      </c>
      <c r="E225" s="145" t="s">
        <v>320</v>
      </c>
      <c r="F225" s="146" t="s">
        <v>321</v>
      </c>
      <c r="G225" s="147" t="s">
        <v>160</v>
      </c>
      <c r="H225" s="148">
        <v>22.48</v>
      </c>
      <c r="I225" s="149"/>
      <c r="J225" s="150">
        <f>ROUND(I225*H225,2)</f>
        <v>0</v>
      </c>
      <c r="K225" s="146" t="s">
        <v>140</v>
      </c>
      <c r="L225" s="33"/>
      <c r="M225" s="151" t="s">
        <v>1</v>
      </c>
      <c r="N225" s="152" t="s">
        <v>42</v>
      </c>
      <c r="O225" s="58"/>
      <c r="P225" s="153">
        <f>O225*H225</f>
        <v>0</v>
      </c>
      <c r="Q225" s="153">
        <v>0</v>
      </c>
      <c r="R225" s="153">
        <f>Q225*H225</f>
        <v>0</v>
      </c>
      <c r="S225" s="153">
        <v>0</v>
      </c>
      <c r="T225" s="154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5" t="s">
        <v>141</v>
      </c>
      <c r="AT225" s="155" t="s">
        <v>136</v>
      </c>
      <c r="AU225" s="155" t="s">
        <v>88</v>
      </c>
      <c r="AY225" s="17" t="s">
        <v>134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7" t="s">
        <v>85</v>
      </c>
      <c r="BK225" s="156">
        <f>ROUND(I225*H225,2)</f>
        <v>0</v>
      </c>
      <c r="BL225" s="17" t="s">
        <v>141</v>
      </c>
      <c r="BM225" s="155" t="s">
        <v>322</v>
      </c>
    </row>
    <row r="226" spans="1:65" s="2" customFormat="1">
      <c r="A226" s="32"/>
      <c r="B226" s="33"/>
      <c r="C226" s="32"/>
      <c r="D226" s="157" t="s">
        <v>143</v>
      </c>
      <c r="E226" s="32"/>
      <c r="F226" s="158" t="s">
        <v>323</v>
      </c>
      <c r="G226" s="32"/>
      <c r="H226" s="32"/>
      <c r="I226" s="159"/>
      <c r="J226" s="32"/>
      <c r="K226" s="32"/>
      <c r="L226" s="33"/>
      <c r="M226" s="160"/>
      <c r="N226" s="161"/>
      <c r="O226" s="58"/>
      <c r="P226" s="58"/>
      <c r="Q226" s="58"/>
      <c r="R226" s="58"/>
      <c r="S226" s="58"/>
      <c r="T226" s="59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7" t="s">
        <v>143</v>
      </c>
      <c r="AU226" s="17" t="s">
        <v>88</v>
      </c>
    </row>
    <row r="227" spans="1:65" s="13" customFormat="1">
      <c r="B227" s="162"/>
      <c r="D227" s="157" t="s">
        <v>145</v>
      </c>
      <c r="E227" s="163" t="s">
        <v>1</v>
      </c>
      <c r="F227" s="164" t="s">
        <v>759</v>
      </c>
      <c r="H227" s="165">
        <v>22.48</v>
      </c>
      <c r="I227" s="166"/>
      <c r="L227" s="162"/>
      <c r="M227" s="167"/>
      <c r="N227" s="168"/>
      <c r="O227" s="168"/>
      <c r="P227" s="168"/>
      <c r="Q227" s="168"/>
      <c r="R227" s="168"/>
      <c r="S227" s="168"/>
      <c r="T227" s="169"/>
      <c r="AT227" s="163" t="s">
        <v>145</v>
      </c>
      <c r="AU227" s="163" t="s">
        <v>88</v>
      </c>
      <c r="AV227" s="13" t="s">
        <v>88</v>
      </c>
      <c r="AW227" s="13" t="s">
        <v>31</v>
      </c>
      <c r="AX227" s="13" t="s">
        <v>85</v>
      </c>
      <c r="AY227" s="163" t="s">
        <v>134</v>
      </c>
    </row>
    <row r="228" spans="1:65" s="2" customFormat="1" ht="16.5" customHeight="1">
      <c r="A228" s="32"/>
      <c r="B228" s="143"/>
      <c r="C228" s="185" t="s">
        <v>307</v>
      </c>
      <c r="D228" s="185" t="s">
        <v>326</v>
      </c>
      <c r="E228" s="186" t="s">
        <v>327</v>
      </c>
      <c r="F228" s="187" t="s">
        <v>328</v>
      </c>
      <c r="G228" s="188" t="s">
        <v>329</v>
      </c>
      <c r="H228" s="189">
        <v>0.67400000000000004</v>
      </c>
      <c r="I228" s="190"/>
      <c r="J228" s="191">
        <f>ROUND(I228*H228,2)</f>
        <v>0</v>
      </c>
      <c r="K228" s="187" t="s">
        <v>140</v>
      </c>
      <c r="L228" s="192"/>
      <c r="M228" s="193" t="s">
        <v>1</v>
      </c>
      <c r="N228" s="194" t="s">
        <v>42</v>
      </c>
      <c r="O228" s="58"/>
      <c r="P228" s="153">
        <f>O228*H228</f>
        <v>0</v>
      </c>
      <c r="Q228" s="153">
        <v>1E-3</v>
      </c>
      <c r="R228" s="153">
        <f>Q228*H228</f>
        <v>6.7400000000000001E-4</v>
      </c>
      <c r="S228" s="153">
        <v>0</v>
      </c>
      <c r="T228" s="15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5" t="s">
        <v>190</v>
      </c>
      <c r="AT228" s="155" t="s">
        <v>326</v>
      </c>
      <c r="AU228" s="155" t="s">
        <v>88</v>
      </c>
      <c r="AY228" s="17" t="s">
        <v>134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7" t="s">
        <v>85</v>
      </c>
      <c r="BK228" s="156">
        <f>ROUND(I228*H228,2)</f>
        <v>0</v>
      </c>
      <c r="BL228" s="17" t="s">
        <v>141</v>
      </c>
      <c r="BM228" s="155" t="s">
        <v>330</v>
      </c>
    </row>
    <row r="229" spans="1:65" s="2" customFormat="1">
      <c r="A229" s="32"/>
      <c r="B229" s="33"/>
      <c r="C229" s="32"/>
      <c r="D229" s="157" t="s">
        <v>143</v>
      </c>
      <c r="E229" s="32"/>
      <c r="F229" s="158" t="s">
        <v>328</v>
      </c>
      <c r="G229" s="32"/>
      <c r="H229" s="32"/>
      <c r="I229" s="159"/>
      <c r="J229" s="32"/>
      <c r="K229" s="32"/>
      <c r="L229" s="33"/>
      <c r="M229" s="160"/>
      <c r="N229" s="161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143</v>
      </c>
      <c r="AU229" s="17" t="s">
        <v>88</v>
      </c>
    </row>
    <row r="230" spans="1:65" s="14" customFormat="1">
      <c r="B230" s="170"/>
      <c r="D230" s="157" t="s">
        <v>145</v>
      </c>
      <c r="E230" s="171" t="s">
        <v>1</v>
      </c>
      <c r="F230" s="172" t="s">
        <v>331</v>
      </c>
      <c r="H230" s="171" t="s">
        <v>1</v>
      </c>
      <c r="I230" s="173"/>
      <c r="L230" s="170"/>
      <c r="M230" s="174"/>
      <c r="N230" s="175"/>
      <c r="O230" s="175"/>
      <c r="P230" s="175"/>
      <c r="Q230" s="175"/>
      <c r="R230" s="175"/>
      <c r="S230" s="175"/>
      <c r="T230" s="176"/>
      <c r="AT230" s="171" t="s">
        <v>145</v>
      </c>
      <c r="AU230" s="171" t="s">
        <v>88</v>
      </c>
      <c r="AV230" s="14" t="s">
        <v>85</v>
      </c>
      <c r="AW230" s="14" t="s">
        <v>31</v>
      </c>
      <c r="AX230" s="14" t="s">
        <v>77</v>
      </c>
      <c r="AY230" s="171" t="s">
        <v>134</v>
      </c>
    </row>
    <row r="231" spans="1:65" s="13" customFormat="1">
      <c r="B231" s="162"/>
      <c r="D231" s="157" t="s">
        <v>145</v>
      </c>
      <c r="E231" s="163" t="s">
        <v>1</v>
      </c>
      <c r="F231" s="164" t="s">
        <v>760</v>
      </c>
      <c r="H231" s="165">
        <v>0.67400000000000004</v>
      </c>
      <c r="I231" s="166"/>
      <c r="L231" s="162"/>
      <c r="M231" s="167"/>
      <c r="N231" s="168"/>
      <c r="O231" s="168"/>
      <c r="P231" s="168"/>
      <c r="Q231" s="168"/>
      <c r="R231" s="168"/>
      <c r="S231" s="168"/>
      <c r="T231" s="169"/>
      <c r="AT231" s="163" t="s">
        <v>145</v>
      </c>
      <c r="AU231" s="163" t="s">
        <v>88</v>
      </c>
      <c r="AV231" s="13" t="s">
        <v>88</v>
      </c>
      <c r="AW231" s="13" t="s">
        <v>31</v>
      </c>
      <c r="AX231" s="13" t="s">
        <v>85</v>
      </c>
      <c r="AY231" s="163" t="s">
        <v>134</v>
      </c>
    </row>
    <row r="232" spans="1:65" s="2" customFormat="1" ht="16.5" customHeight="1">
      <c r="A232" s="32"/>
      <c r="B232" s="143"/>
      <c r="C232" s="144" t="s">
        <v>313</v>
      </c>
      <c r="D232" s="144" t="s">
        <v>136</v>
      </c>
      <c r="E232" s="145" t="s">
        <v>334</v>
      </c>
      <c r="F232" s="146" t="s">
        <v>335</v>
      </c>
      <c r="G232" s="147" t="s">
        <v>160</v>
      </c>
      <c r="H232" s="148">
        <v>22.48</v>
      </c>
      <c r="I232" s="149"/>
      <c r="J232" s="150">
        <f>ROUND(I232*H232,2)</f>
        <v>0</v>
      </c>
      <c r="K232" s="146" t="s">
        <v>140</v>
      </c>
      <c r="L232" s="33"/>
      <c r="M232" s="151" t="s">
        <v>1</v>
      </c>
      <c r="N232" s="152" t="s">
        <v>42</v>
      </c>
      <c r="O232" s="58"/>
      <c r="P232" s="153">
        <f>O232*H232</f>
        <v>0</v>
      </c>
      <c r="Q232" s="153">
        <v>0</v>
      </c>
      <c r="R232" s="153">
        <f>Q232*H232</f>
        <v>0</v>
      </c>
      <c r="S232" s="153">
        <v>0</v>
      </c>
      <c r="T232" s="15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5" t="s">
        <v>141</v>
      </c>
      <c r="AT232" s="155" t="s">
        <v>136</v>
      </c>
      <c r="AU232" s="155" t="s">
        <v>88</v>
      </c>
      <c r="AY232" s="17" t="s">
        <v>134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7" t="s">
        <v>85</v>
      </c>
      <c r="BK232" s="156">
        <f>ROUND(I232*H232,2)</f>
        <v>0</v>
      </c>
      <c r="BL232" s="17" t="s">
        <v>141</v>
      </c>
      <c r="BM232" s="155" t="s">
        <v>336</v>
      </c>
    </row>
    <row r="233" spans="1:65" s="2" customFormat="1">
      <c r="A233" s="32"/>
      <c r="B233" s="33"/>
      <c r="C233" s="32"/>
      <c r="D233" s="157" t="s">
        <v>143</v>
      </c>
      <c r="E233" s="32"/>
      <c r="F233" s="158" t="s">
        <v>337</v>
      </c>
      <c r="G233" s="32"/>
      <c r="H233" s="32"/>
      <c r="I233" s="159"/>
      <c r="J233" s="32"/>
      <c r="K233" s="32"/>
      <c r="L233" s="33"/>
      <c r="M233" s="160"/>
      <c r="N233" s="161"/>
      <c r="O233" s="58"/>
      <c r="P233" s="58"/>
      <c r="Q233" s="58"/>
      <c r="R233" s="58"/>
      <c r="S233" s="58"/>
      <c r="T233" s="5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7" t="s">
        <v>143</v>
      </c>
      <c r="AU233" s="17" t="s">
        <v>88</v>
      </c>
    </row>
    <row r="234" spans="1:65" s="13" customFormat="1">
      <c r="B234" s="162"/>
      <c r="D234" s="157" t="s">
        <v>145</v>
      </c>
      <c r="E234" s="163" t="s">
        <v>1</v>
      </c>
      <c r="F234" s="164" t="s">
        <v>761</v>
      </c>
      <c r="H234" s="165">
        <v>22.48</v>
      </c>
      <c r="I234" s="166"/>
      <c r="L234" s="162"/>
      <c r="M234" s="167"/>
      <c r="N234" s="168"/>
      <c r="O234" s="168"/>
      <c r="P234" s="168"/>
      <c r="Q234" s="168"/>
      <c r="R234" s="168"/>
      <c r="S234" s="168"/>
      <c r="T234" s="169"/>
      <c r="AT234" s="163" t="s">
        <v>145</v>
      </c>
      <c r="AU234" s="163" t="s">
        <v>88</v>
      </c>
      <c r="AV234" s="13" t="s">
        <v>88</v>
      </c>
      <c r="AW234" s="13" t="s">
        <v>31</v>
      </c>
      <c r="AX234" s="13" t="s">
        <v>85</v>
      </c>
      <c r="AY234" s="163" t="s">
        <v>134</v>
      </c>
    </row>
    <row r="235" spans="1:65" s="2" customFormat="1" ht="16.5" customHeight="1">
      <c r="A235" s="32"/>
      <c r="B235" s="143"/>
      <c r="C235" s="144" t="s">
        <v>319</v>
      </c>
      <c r="D235" s="144" t="s">
        <v>136</v>
      </c>
      <c r="E235" s="145" t="s">
        <v>340</v>
      </c>
      <c r="F235" s="146" t="s">
        <v>341</v>
      </c>
      <c r="G235" s="147" t="s">
        <v>160</v>
      </c>
      <c r="H235" s="148">
        <v>39.840000000000003</v>
      </c>
      <c r="I235" s="149"/>
      <c r="J235" s="150">
        <f>ROUND(I235*H235,2)</f>
        <v>0</v>
      </c>
      <c r="K235" s="146" t="s">
        <v>140</v>
      </c>
      <c r="L235" s="33"/>
      <c r="M235" s="151" t="s">
        <v>1</v>
      </c>
      <c r="N235" s="152" t="s">
        <v>42</v>
      </c>
      <c r="O235" s="58"/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5" t="s">
        <v>141</v>
      </c>
      <c r="AT235" s="155" t="s">
        <v>136</v>
      </c>
      <c r="AU235" s="155" t="s">
        <v>88</v>
      </c>
      <c r="AY235" s="17" t="s">
        <v>134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7" t="s">
        <v>85</v>
      </c>
      <c r="BK235" s="156">
        <f>ROUND(I235*H235,2)</f>
        <v>0</v>
      </c>
      <c r="BL235" s="17" t="s">
        <v>141</v>
      </c>
      <c r="BM235" s="155" t="s">
        <v>342</v>
      </c>
    </row>
    <row r="236" spans="1:65" s="2" customFormat="1">
      <c r="A236" s="32"/>
      <c r="B236" s="33"/>
      <c r="C236" s="32"/>
      <c r="D236" s="157" t="s">
        <v>143</v>
      </c>
      <c r="E236" s="32"/>
      <c r="F236" s="158" t="s">
        <v>343</v>
      </c>
      <c r="G236" s="32"/>
      <c r="H236" s="32"/>
      <c r="I236" s="159"/>
      <c r="J236" s="32"/>
      <c r="K236" s="32"/>
      <c r="L236" s="33"/>
      <c r="M236" s="160"/>
      <c r="N236" s="161"/>
      <c r="O236" s="58"/>
      <c r="P236" s="58"/>
      <c r="Q236" s="58"/>
      <c r="R236" s="58"/>
      <c r="S236" s="58"/>
      <c r="T236" s="59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7" t="s">
        <v>143</v>
      </c>
      <c r="AU236" s="17" t="s">
        <v>88</v>
      </c>
    </row>
    <row r="237" spans="1:65" s="14" customFormat="1">
      <c r="B237" s="170"/>
      <c r="D237" s="157" t="s">
        <v>145</v>
      </c>
      <c r="E237" s="171" t="s">
        <v>1</v>
      </c>
      <c r="F237" s="172" t="s">
        <v>344</v>
      </c>
      <c r="H237" s="171" t="s">
        <v>1</v>
      </c>
      <c r="I237" s="173"/>
      <c r="L237" s="170"/>
      <c r="M237" s="174"/>
      <c r="N237" s="175"/>
      <c r="O237" s="175"/>
      <c r="P237" s="175"/>
      <c r="Q237" s="175"/>
      <c r="R237" s="175"/>
      <c r="S237" s="175"/>
      <c r="T237" s="176"/>
      <c r="AT237" s="171" t="s">
        <v>145</v>
      </c>
      <c r="AU237" s="171" t="s">
        <v>88</v>
      </c>
      <c r="AV237" s="14" t="s">
        <v>85</v>
      </c>
      <c r="AW237" s="14" t="s">
        <v>31</v>
      </c>
      <c r="AX237" s="14" t="s">
        <v>77</v>
      </c>
      <c r="AY237" s="171" t="s">
        <v>134</v>
      </c>
    </row>
    <row r="238" spans="1:65" s="13" customFormat="1">
      <c r="B238" s="162"/>
      <c r="D238" s="157" t="s">
        <v>145</v>
      </c>
      <c r="E238" s="163" t="s">
        <v>1</v>
      </c>
      <c r="F238" s="164" t="s">
        <v>762</v>
      </c>
      <c r="H238" s="165">
        <v>39.840000000000003</v>
      </c>
      <c r="I238" s="166"/>
      <c r="L238" s="162"/>
      <c r="M238" s="167"/>
      <c r="N238" s="168"/>
      <c r="O238" s="168"/>
      <c r="P238" s="168"/>
      <c r="Q238" s="168"/>
      <c r="R238" s="168"/>
      <c r="S238" s="168"/>
      <c r="T238" s="169"/>
      <c r="AT238" s="163" t="s">
        <v>145</v>
      </c>
      <c r="AU238" s="163" t="s">
        <v>88</v>
      </c>
      <c r="AV238" s="13" t="s">
        <v>88</v>
      </c>
      <c r="AW238" s="13" t="s">
        <v>31</v>
      </c>
      <c r="AX238" s="13" t="s">
        <v>85</v>
      </c>
      <c r="AY238" s="163" t="s">
        <v>134</v>
      </c>
    </row>
    <row r="239" spans="1:65" s="2" customFormat="1" ht="16.5" customHeight="1">
      <c r="A239" s="32"/>
      <c r="B239" s="143"/>
      <c r="C239" s="144" t="s">
        <v>325</v>
      </c>
      <c r="D239" s="144" t="s">
        <v>136</v>
      </c>
      <c r="E239" s="145" t="s">
        <v>346</v>
      </c>
      <c r="F239" s="146" t="s">
        <v>347</v>
      </c>
      <c r="G239" s="147" t="s">
        <v>208</v>
      </c>
      <c r="H239" s="148">
        <v>2.2480000000000002</v>
      </c>
      <c r="I239" s="149"/>
      <c r="J239" s="150">
        <f>ROUND(I239*H239,2)</f>
        <v>0</v>
      </c>
      <c r="K239" s="146" t="s">
        <v>140</v>
      </c>
      <c r="L239" s="33"/>
      <c r="M239" s="151" t="s">
        <v>1</v>
      </c>
      <c r="N239" s="152" t="s">
        <v>42</v>
      </c>
      <c r="O239" s="58"/>
      <c r="P239" s="153">
        <f>O239*H239</f>
        <v>0</v>
      </c>
      <c r="Q239" s="153">
        <v>0</v>
      </c>
      <c r="R239" s="153">
        <f>Q239*H239</f>
        <v>0</v>
      </c>
      <c r="S239" s="153">
        <v>0</v>
      </c>
      <c r="T239" s="154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5" t="s">
        <v>141</v>
      </c>
      <c r="AT239" s="155" t="s">
        <v>136</v>
      </c>
      <c r="AU239" s="155" t="s">
        <v>88</v>
      </c>
      <c r="AY239" s="17" t="s">
        <v>134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7" t="s">
        <v>85</v>
      </c>
      <c r="BK239" s="156">
        <f>ROUND(I239*H239,2)</f>
        <v>0</v>
      </c>
      <c r="BL239" s="17" t="s">
        <v>141</v>
      </c>
      <c r="BM239" s="155" t="s">
        <v>348</v>
      </c>
    </row>
    <row r="240" spans="1:65" s="2" customFormat="1">
      <c r="A240" s="32"/>
      <c r="B240" s="33"/>
      <c r="C240" s="32"/>
      <c r="D240" s="157" t="s">
        <v>143</v>
      </c>
      <c r="E240" s="32"/>
      <c r="F240" s="158" t="s">
        <v>349</v>
      </c>
      <c r="G240" s="32"/>
      <c r="H240" s="32"/>
      <c r="I240" s="159"/>
      <c r="J240" s="32"/>
      <c r="K240" s="32"/>
      <c r="L240" s="33"/>
      <c r="M240" s="160"/>
      <c r="N240" s="161"/>
      <c r="O240" s="58"/>
      <c r="P240" s="58"/>
      <c r="Q240" s="58"/>
      <c r="R240" s="58"/>
      <c r="S240" s="58"/>
      <c r="T240" s="59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7" t="s">
        <v>143</v>
      </c>
      <c r="AU240" s="17" t="s">
        <v>88</v>
      </c>
    </row>
    <row r="241" spans="1:65" s="14" customFormat="1">
      <c r="B241" s="170"/>
      <c r="D241" s="157" t="s">
        <v>145</v>
      </c>
      <c r="E241" s="171" t="s">
        <v>1</v>
      </c>
      <c r="F241" s="172" t="s">
        <v>350</v>
      </c>
      <c r="H241" s="171" t="s">
        <v>1</v>
      </c>
      <c r="I241" s="173"/>
      <c r="L241" s="170"/>
      <c r="M241" s="174"/>
      <c r="N241" s="175"/>
      <c r="O241" s="175"/>
      <c r="P241" s="175"/>
      <c r="Q241" s="175"/>
      <c r="R241" s="175"/>
      <c r="S241" s="175"/>
      <c r="T241" s="176"/>
      <c r="AT241" s="171" t="s">
        <v>145</v>
      </c>
      <c r="AU241" s="171" t="s">
        <v>88</v>
      </c>
      <c r="AV241" s="14" t="s">
        <v>85</v>
      </c>
      <c r="AW241" s="14" t="s">
        <v>31</v>
      </c>
      <c r="AX241" s="14" t="s">
        <v>77</v>
      </c>
      <c r="AY241" s="171" t="s">
        <v>134</v>
      </c>
    </row>
    <row r="242" spans="1:65" s="13" customFormat="1">
      <c r="B242" s="162"/>
      <c r="D242" s="157" t="s">
        <v>145</v>
      </c>
      <c r="E242" s="163" t="s">
        <v>1</v>
      </c>
      <c r="F242" s="164" t="s">
        <v>763</v>
      </c>
      <c r="H242" s="165">
        <v>2.2480000000000002</v>
      </c>
      <c r="I242" s="166"/>
      <c r="L242" s="162"/>
      <c r="M242" s="167"/>
      <c r="N242" s="168"/>
      <c r="O242" s="168"/>
      <c r="P242" s="168"/>
      <c r="Q242" s="168"/>
      <c r="R242" s="168"/>
      <c r="S242" s="168"/>
      <c r="T242" s="169"/>
      <c r="AT242" s="163" t="s">
        <v>145</v>
      </c>
      <c r="AU242" s="163" t="s">
        <v>88</v>
      </c>
      <c r="AV242" s="13" t="s">
        <v>88</v>
      </c>
      <c r="AW242" s="13" t="s">
        <v>31</v>
      </c>
      <c r="AX242" s="13" t="s">
        <v>85</v>
      </c>
      <c r="AY242" s="163" t="s">
        <v>134</v>
      </c>
    </row>
    <row r="243" spans="1:65" s="12" customFormat="1" ht="22.9" customHeight="1">
      <c r="B243" s="130"/>
      <c r="D243" s="131" t="s">
        <v>76</v>
      </c>
      <c r="E243" s="141" t="s">
        <v>153</v>
      </c>
      <c r="F243" s="141" t="s">
        <v>352</v>
      </c>
      <c r="I243" s="133"/>
      <c r="J243" s="142">
        <f>BK243</f>
        <v>0</v>
      </c>
      <c r="L243" s="130"/>
      <c r="M243" s="135"/>
      <c r="N243" s="136"/>
      <c r="O243" s="136"/>
      <c r="P243" s="137">
        <f>SUM(P244:P256)</f>
        <v>0</v>
      </c>
      <c r="Q243" s="136"/>
      <c r="R243" s="137">
        <f>SUM(R244:R256)</f>
        <v>3.3500000000000002E-2</v>
      </c>
      <c r="S243" s="136"/>
      <c r="T243" s="138">
        <f>SUM(T244:T256)</f>
        <v>0</v>
      </c>
      <c r="AR243" s="131" t="s">
        <v>85</v>
      </c>
      <c r="AT243" s="139" t="s">
        <v>76</v>
      </c>
      <c r="AU243" s="139" t="s">
        <v>85</v>
      </c>
      <c r="AY243" s="131" t="s">
        <v>134</v>
      </c>
      <c r="BK243" s="140">
        <f>SUM(BK244:BK256)</f>
        <v>0</v>
      </c>
    </row>
    <row r="244" spans="1:65" s="2" customFormat="1" ht="16.5" customHeight="1">
      <c r="A244" s="32"/>
      <c r="B244" s="143"/>
      <c r="C244" s="144" t="s">
        <v>333</v>
      </c>
      <c r="D244" s="144" t="s">
        <v>136</v>
      </c>
      <c r="E244" s="145" t="s">
        <v>764</v>
      </c>
      <c r="F244" s="146" t="s">
        <v>765</v>
      </c>
      <c r="G244" s="147" t="s">
        <v>208</v>
      </c>
      <c r="H244" s="148">
        <v>1.2</v>
      </c>
      <c r="I244" s="149"/>
      <c r="J244" s="150">
        <f>ROUND(I244*H244,2)</f>
        <v>0</v>
      </c>
      <c r="K244" s="146" t="s">
        <v>140</v>
      </c>
      <c r="L244" s="33"/>
      <c r="M244" s="151" t="s">
        <v>1</v>
      </c>
      <c r="N244" s="152" t="s">
        <v>42</v>
      </c>
      <c r="O244" s="58"/>
      <c r="P244" s="153">
        <f>O244*H244</f>
        <v>0</v>
      </c>
      <c r="Q244" s="153">
        <v>0</v>
      </c>
      <c r="R244" s="153">
        <f>Q244*H244</f>
        <v>0</v>
      </c>
      <c r="S244" s="153">
        <v>0</v>
      </c>
      <c r="T244" s="154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5" t="s">
        <v>141</v>
      </c>
      <c r="AT244" s="155" t="s">
        <v>136</v>
      </c>
      <c r="AU244" s="155" t="s">
        <v>88</v>
      </c>
      <c r="AY244" s="17" t="s">
        <v>134</v>
      </c>
      <c r="BE244" s="156">
        <f>IF(N244="základní",J244,0)</f>
        <v>0</v>
      </c>
      <c r="BF244" s="156">
        <f>IF(N244="snížená",J244,0)</f>
        <v>0</v>
      </c>
      <c r="BG244" s="156">
        <f>IF(N244="zákl. přenesená",J244,0)</f>
        <v>0</v>
      </c>
      <c r="BH244" s="156">
        <f>IF(N244="sníž. přenesená",J244,0)</f>
        <v>0</v>
      </c>
      <c r="BI244" s="156">
        <f>IF(N244="nulová",J244,0)</f>
        <v>0</v>
      </c>
      <c r="BJ244" s="17" t="s">
        <v>85</v>
      </c>
      <c r="BK244" s="156">
        <f>ROUND(I244*H244,2)</f>
        <v>0</v>
      </c>
      <c r="BL244" s="17" t="s">
        <v>141</v>
      </c>
      <c r="BM244" s="155" t="s">
        <v>766</v>
      </c>
    </row>
    <row r="245" spans="1:65" s="2" customFormat="1">
      <c r="A245" s="32"/>
      <c r="B245" s="33"/>
      <c r="C245" s="32"/>
      <c r="D245" s="157" t="s">
        <v>143</v>
      </c>
      <c r="E245" s="32"/>
      <c r="F245" s="158" t="s">
        <v>767</v>
      </c>
      <c r="G245" s="32"/>
      <c r="H245" s="32"/>
      <c r="I245" s="159"/>
      <c r="J245" s="32"/>
      <c r="K245" s="32"/>
      <c r="L245" s="33"/>
      <c r="M245" s="160"/>
      <c r="N245" s="161"/>
      <c r="O245" s="58"/>
      <c r="P245" s="58"/>
      <c r="Q245" s="58"/>
      <c r="R245" s="58"/>
      <c r="S245" s="58"/>
      <c r="T245" s="5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7" t="s">
        <v>143</v>
      </c>
      <c r="AU245" s="17" t="s">
        <v>88</v>
      </c>
    </row>
    <row r="246" spans="1:65" s="13" customFormat="1">
      <c r="B246" s="162"/>
      <c r="D246" s="157" t="s">
        <v>145</v>
      </c>
      <c r="E246" s="163" t="s">
        <v>1</v>
      </c>
      <c r="F246" s="164" t="s">
        <v>768</v>
      </c>
      <c r="H246" s="165">
        <v>1.2</v>
      </c>
      <c r="I246" s="166"/>
      <c r="L246" s="162"/>
      <c r="M246" s="167"/>
      <c r="N246" s="168"/>
      <c r="O246" s="168"/>
      <c r="P246" s="168"/>
      <c r="Q246" s="168"/>
      <c r="R246" s="168"/>
      <c r="S246" s="168"/>
      <c r="T246" s="169"/>
      <c r="AT246" s="163" t="s">
        <v>145</v>
      </c>
      <c r="AU246" s="163" t="s">
        <v>88</v>
      </c>
      <c r="AV246" s="13" t="s">
        <v>88</v>
      </c>
      <c r="AW246" s="13" t="s">
        <v>31</v>
      </c>
      <c r="AX246" s="13" t="s">
        <v>85</v>
      </c>
      <c r="AY246" s="163" t="s">
        <v>134</v>
      </c>
    </row>
    <row r="247" spans="1:65" s="2" customFormat="1" ht="16.5" customHeight="1">
      <c r="A247" s="32"/>
      <c r="B247" s="143"/>
      <c r="C247" s="144" t="s">
        <v>339</v>
      </c>
      <c r="D247" s="144" t="s">
        <v>136</v>
      </c>
      <c r="E247" s="145" t="s">
        <v>769</v>
      </c>
      <c r="F247" s="146" t="s">
        <v>770</v>
      </c>
      <c r="G247" s="147" t="s">
        <v>160</v>
      </c>
      <c r="H247" s="148">
        <v>10</v>
      </c>
      <c r="I247" s="149"/>
      <c r="J247" s="150">
        <f>ROUND(I247*H247,2)</f>
        <v>0</v>
      </c>
      <c r="K247" s="146" t="s">
        <v>140</v>
      </c>
      <c r="L247" s="33"/>
      <c r="M247" s="151" t="s">
        <v>1</v>
      </c>
      <c r="N247" s="152" t="s">
        <v>42</v>
      </c>
      <c r="O247" s="58"/>
      <c r="P247" s="153">
        <f>O247*H247</f>
        <v>0</v>
      </c>
      <c r="Q247" s="153">
        <v>3.3500000000000001E-3</v>
      </c>
      <c r="R247" s="153">
        <f>Q247*H247</f>
        <v>3.3500000000000002E-2</v>
      </c>
      <c r="S247" s="153">
        <v>0</v>
      </c>
      <c r="T247" s="154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5" t="s">
        <v>141</v>
      </c>
      <c r="AT247" s="155" t="s">
        <v>136</v>
      </c>
      <c r="AU247" s="155" t="s">
        <v>88</v>
      </c>
      <c r="AY247" s="17" t="s">
        <v>134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7" t="s">
        <v>85</v>
      </c>
      <c r="BK247" s="156">
        <f>ROUND(I247*H247,2)</f>
        <v>0</v>
      </c>
      <c r="BL247" s="17" t="s">
        <v>141</v>
      </c>
      <c r="BM247" s="155" t="s">
        <v>771</v>
      </c>
    </row>
    <row r="248" spans="1:65" s="2" customFormat="1">
      <c r="A248" s="32"/>
      <c r="B248" s="33"/>
      <c r="C248" s="32"/>
      <c r="D248" s="157" t="s">
        <v>143</v>
      </c>
      <c r="E248" s="32"/>
      <c r="F248" s="158" t="s">
        <v>772</v>
      </c>
      <c r="G248" s="32"/>
      <c r="H248" s="32"/>
      <c r="I248" s="159"/>
      <c r="J248" s="32"/>
      <c r="K248" s="32"/>
      <c r="L248" s="33"/>
      <c r="M248" s="160"/>
      <c r="N248" s="161"/>
      <c r="O248" s="58"/>
      <c r="P248" s="58"/>
      <c r="Q248" s="58"/>
      <c r="R248" s="58"/>
      <c r="S248" s="58"/>
      <c r="T248" s="59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143</v>
      </c>
      <c r="AU248" s="17" t="s">
        <v>88</v>
      </c>
    </row>
    <row r="249" spans="1:65" s="13" customFormat="1">
      <c r="B249" s="162"/>
      <c r="D249" s="157" t="s">
        <v>145</v>
      </c>
      <c r="E249" s="163" t="s">
        <v>1</v>
      </c>
      <c r="F249" s="164" t="s">
        <v>773</v>
      </c>
      <c r="H249" s="165">
        <v>10</v>
      </c>
      <c r="I249" s="166"/>
      <c r="L249" s="162"/>
      <c r="M249" s="167"/>
      <c r="N249" s="168"/>
      <c r="O249" s="168"/>
      <c r="P249" s="168"/>
      <c r="Q249" s="168"/>
      <c r="R249" s="168"/>
      <c r="S249" s="168"/>
      <c r="T249" s="169"/>
      <c r="AT249" s="163" t="s">
        <v>145</v>
      </c>
      <c r="AU249" s="163" t="s">
        <v>88</v>
      </c>
      <c r="AV249" s="13" t="s">
        <v>88</v>
      </c>
      <c r="AW249" s="13" t="s">
        <v>31</v>
      </c>
      <c r="AX249" s="13" t="s">
        <v>85</v>
      </c>
      <c r="AY249" s="163" t="s">
        <v>134</v>
      </c>
    </row>
    <row r="250" spans="1:65" s="2" customFormat="1" ht="16.5" customHeight="1">
      <c r="A250" s="32"/>
      <c r="B250" s="143"/>
      <c r="C250" s="144" t="s">
        <v>345</v>
      </c>
      <c r="D250" s="144" t="s">
        <v>136</v>
      </c>
      <c r="E250" s="145" t="s">
        <v>774</v>
      </c>
      <c r="F250" s="146" t="s">
        <v>775</v>
      </c>
      <c r="G250" s="147" t="s">
        <v>160</v>
      </c>
      <c r="H250" s="148">
        <v>10</v>
      </c>
      <c r="I250" s="149"/>
      <c r="J250" s="150">
        <f>ROUND(I250*H250,2)</f>
        <v>0</v>
      </c>
      <c r="K250" s="146" t="s">
        <v>140</v>
      </c>
      <c r="L250" s="33"/>
      <c r="M250" s="151" t="s">
        <v>1</v>
      </c>
      <c r="N250" s="152" t="s">
        <v>42</v>
      </c>
      <c r="O250" s="58"/>
      <c r="P250" s="153">
        <f>O250*H250</f>
        <v>0</v>
      </c>
      <c r="Q250" s="153">
        <v>0</v>
      </c>
      <c r="R250" s="153">
        <f>Q250*H250</f>
        <v>0</v>
      </c>
      <c r="S250" s="153">
        <v>0</v>
      </c>
      <c r="T250" s="154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5" t="s">
        <v>141</v>
      </c>
      <c r="AT250" s="155" t="s">
        <v>136</v>
      </c>
      <c r="AU250" s="155" t="s">
        <v>88</v>
      </c>
      <c r="AY250" s="17" t="s">
        <v>134</v>
      </c>
      <c r="BE250" s="156">
        <f>IF(N250="základní",J250,0)</f>
        <v>0</v>
      </c>
      <c r="BF250" s="156">
        <f>IF(N250="snížená",J250,0)</f>
        <v>0</v>
      </c>
      <c r="BG250" s="156">
        <f>IF(N250="zákl. přenesená",J250,0)</f>
        <v>0</v>
      </c>
      <c r="BH250" s="156">
        <f>IF(N250="sníž. přenesená",J250,0)</f>
        <v>0</v>
      </c>
      <c r="BI250" s="156">
        <f>IF(N250="nulová",J250,0)</f>
        <v>0</v>
      </c>
      <c r="BJ250" s="17" t="s">
        <v>85</v>
      </c>
      <c r="BK250" s="156">
        <f>ROUND(I250*H250,2)</f>
        <v>0</v>
      </c>
      <c r="BL250" s="17" t="s">
        <v>141</v>
      </c>
      <c r="BM250" s="155" t="s">
        <v>776</v>
      </c>
    </row>
    <row r="251" spans="1:65" s="2" customFormat="1">
      <c r="A251" s="32"/>
      <c r="B251" s="33"/>
      <c r="C251" s="32"/>
      <c r="D251" s="157" t="s">
        <v>143</v>
      </c>
      <c r="E251" s="32"/>
      <c r="F251" s="158" t="s">
        <v>777</v>
      </c>
      <c r="G251" s="32"/>
      <c r="H251" s="32"/>
      <c r="I251" s="159"/>
      <c r="J251" s="32"/>
      <c r="K251" s="32"/>
      <c r="L251" s="33"/>
      <c r="M251" s="160"/>
      <c r="N251" s="161"/>
      <c r="O251" s="58"/>
      <c r="P251" s="58"/>
      <c r="Q251" s="58"/>
      <c r="R251" s="58"/>
      <c r="S251" s="58"/>
      <c r="T251" s="5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7" t="s">
        <v>143</v>
      </c>
      <c r="AU251" s="17" t="s">
        <v>88</v>
      </c>
    </row>
    <row r="252" spans="1:65" s="13" customFormat="1">
      <c r="B252" s="162"/>
      <c r="D252" s="157" t="s">
        <v>145</v>
      </c>
      <c r="E252" s="163" t="s">
        <v>1</v>
      </c>
      <c r="F252" s="164" t="s">
        <v>778</v>
      </c>
      <c r="H252" s="165">
        <v>10</v>
      </c>
      <c r="I252" s="166"/>
      <c r="L252" s="162"/>
      <c r="M252" s="167"/>
      <c r="N252" s="168"/>
      <c r="O252" s="168"/>
      <c r="P252" s="168"/>
      <c r="Q252" s="168"/>
      <c r="R252" s="168"/>
      <c r="S252" s="168"/>
      <c r="T252" s="169"/>
      <c r="AT252" s="163" t="s">
        <v>145</v>
      </c>
      <c r="AU252" s="163" t="s">
        <v>88</v>
      </c>
      <c r="AV252" s="13" t="s">
        <v>88</v>
      </c>
      <c r="AW252" s="13" t="s">
        <v>31</v>
      </c>
      <c r="AX252" s="13" t="s">
        <v>85</v>
      </c>
      <c r="AY252" s="163" t="s">
        <v>134</v>
      </c>
    </row>
    <row r="253" spans="1:65" s="2" customFormat="1" ht="16.5" customHeight="1">
      <c r="A253" s="32"/>
      <c r="B253" s="143"/>
      <c r="C253" s="144" t="s">
        <v>353</v>
      </c>
      <c r="D253" s="144" t="s">
        <v>136</v>
      </c>
      <c r="E253" s="145" t="s">
        <v>354</v>
      </c>
      <c r="F253" s="146" t="s">
        <v>355</v>
      </c>
      <c r="G253" s="147" t="s">
        <v>177</v>
      </c>
      <c r="H253" s="148">
        <v>7.2</v>
      </c>
      <c r="I253" s="149"/>
      <c r="J253" s="150">
        <f>ROUND(I253*H253,2)</f>
        <v>0</v>
      </c>
      <c r="K253" s="146" t="s">
        <v>140</v>
      </c>
      <c r="L253" s="33"/>
      <c r="M253" s="151" t="s">
        <v>1</v>
      </c>
      <c r="N253" s="152" t="s">
        <v>42</v>
      </c>
      <c r="O253" s="58"/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5" t="s">
        <v>141</v>
      </c>
      <c r="AT253" s="155" t="s">
        <v>136</v>
      </c>
      <c r="AU253" s="155" t="s">
        <v>88</v>
      </c>
      <c r="AY253" s="17" t="s">
        <v>134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7" t="s">
        <v>85</v>
      </c>
      <c r="BK253" s="156">
        <f>ROUND(I253*H253,2)</f>
        <v>0</v>
      </c>
      <c r="BL253" s="17" t="s">
        <v>141</v>
      </c>
      <c r="BM253" s="155" t="s">
        <v>356</v>
      </c>
    </row>
    <row r="254" spans="1:65" s="2" customFormat="1">
      <c r="A254" s="32"/>
      <c r="B254" s="33"/>
      <c r="C254" s="32"/>
      <c r="D254" s="157" t="s">
        <v>143</v>
      </c>
      <c r="E254" s="32"/>
      <c r="F254" s="158" t="s">
        <v>357</v>
      </c>
      <c r="G254" s="32"/>
      <c r="H254" s="32"/>
      <c r="I254" s="159"/>
      <c r="J254" s="32"/>
      <c r="K254" s="32"/>
      <c r="L254" s="33"/>
      <c r="M254" s="160"/>
      <c r="N254" s="161"/>
      <c r="O254" s="58"/>
      <c r="P254" s="58"/>
      <c r="Q254" s="58"/>
      <c r="R254" s="58"/>
      <c r="S254" s="58"/>
      <c r="T254" s="59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143</v>
      </c>
      <c r="AU254" s="17" t="s">
        <v>88</v>
      </c>
    </row>
    <row r="255" spans="1:65" s="14" customFormat="1">
      <c r="B255" s="170"/>
      <c r="D255" s="157" t="s">
        <v>145</v>
      </c>
      <c r="E255" s="171" t="s">
        <v>1</v>
      </c>
      <c r="F255" s="172" t="s">
        <v>779</v>
      </c>
      <c r="H255" s="171" t="s">
        <v>1</v>
      </c>
      <c r="I255" s="173"/>
      <c r="L255" s="170"/>
      <c r="M255" s="174"/>
      <c r="N255" s="175"/>
      <c r="O255" s="175"/>
      <c r="P255" s="175"/>
      <c r="Q255" s="175"/>
      <c r="R255" s="175"/>
      <c r="S255" s="175"/>
      <c r="T255" s="176"/>
      <c r="AT255" s="171" t="s">
        <v>145</v>
      </c>
      <c r="AU255" s="171" t="s">
        <v>88</v>
      </c>
      <c r="AV255" s="14" t="s">
        <v>85</v>
      </c>
      <c r="AW255" s="14" t="s">
        <v>31</v>
      </c>
      <c r="AX255" s="14" t="s">
        <v>77</v>
      </c>
      <c r="AY255" s="171" t="s">
        <v>134</v>
      </c>
    </row>
    <row r="256" spans="1:65" s="13" customFormat="1">
      <c r="B256" s="162"/>
      <c r="D256" s="157" t="s">
        <v>145</v>
      </c>
      <c r="E256" s="163" t="s">
        <v>1</v>
      </c>
      <c r="F256" s="164" t="s">
        <v>780</v>
      </c>
      <c r="H256" s="165">
        <v>7.2</v>
      </c>
      <c r="I256" s="166"/>
      <c r="L256" s="162"/>
      <c r="M256" s="167"/>
      <c r="N256" s="168"/>
      <c r="O256" s="168"/>
      <c r="P256" s="168"/>
      <c r="Q256" s="168"/>
      <c r="R256" s="168"/>
      <c r="S256" s="168"/>
      <c r="T256" s="169"/>
      <c r="AT256" s="163" t="s">
        <v>145</v>
      </c>
      <c r="AU256" s="163" t="s">
        <v>88</v>
      </c>
      <c r="AV256" s="13" t="s">
        <v>88</v>
      </c>
      <c r="AW256" s="13" t="s">
        <v>31</v>
      </c>
      <c r="AX256" s="13" t="s">
        <v>85</v>
      </c>
      <c r="AY256" s="163" t="s">
        <v>134</v>
      </c>
    </row>
    <row r="257" spans="1:65" s="12" customFormat="1" ht="22.9" customHeight="1">
      <c r="B257" s="130"/>
      <c r="D257" s="131" t="s">
        <v>76</v>
      </c>
      <c r="E257" s="141" t="s">
        <v>141</v>
      </c>
      <c r="F257" s="141" t="s">
        <v>360</v>
      </c>
      <c r="I257" s="133"/>
      <c r="J257" s="142">
        <f>BK257</f>
        <v>0</v>
      </c>
      <c r="L257" s="130"/>
      <c r="M257" s="135"/>
      <c r="N257" s="136"/>
      <c r="O257" s="136"/>
      <c r="P257" s="137">
        <f>SUM(P258:P267)</f>
        <v>0</v>
      </c>
      <c r="Q257" s="136"/>
      <c r="R257" s="137">
        <f>SUM(R258:R267)</f>
        <v>0.13841999999999999</v>
      </c>
      <c r="S257" s="136"/>
      <c r="T257" s="138">
        <f>SUM(T258:T267)</f>
        <v>0</v>
      </c>
      <c r="AR257" s="131" t="s">
        <v>85</v>
      </c>
      <c r="AT257" s="139" t="s">
        <v>76</v>
      </c>
      <c r="AU257" s="139" t="s">
        <v>85</v>
      </c>
      <c r="AY257" s="131" t="s">
        <v>134</v>
      </c>
      <c r="BK257" s="140">
        <f>SUM(BK258:BK267)</f>
        <v>0</v>
      </c>
    </row>
    <row r="258" spans="1:65" s="2" customFormat="1" ht="16.5" customHeight="1">
      <c r="A258" s="32"/>
      <c r="B258" s="143"/>
      <c r="C258" s="144" t="s">
        <v>361</v>
      </c>
      <c r="D258" s="144" t="s">
        <v>136</v>
      </c>
      <c r="E258" s="145" t="s">
        <v>362</v>
      </c>
      <c r="F258" s="146" t="s">
        <v>363</v>
      </c>
      <c r="G258" s="147" t="s">
        <v>208</v>
      </c>
      <c r="H258" s="148">
        <v>7.87</v>
      </c>
      <c r="I258" s="149"/>
      <c r="J258" s="150">
        <f>ROUND(I258*H258,2)</f>
        <v>0</v>
      </c>
      <c r="K258" s="146" t="s">
        <v>140</v>
      </c>
      <c r="L258" s="33"/>
      <c r="M258" s="151" t="s">
        <v>1</v>
      </c>
      <c r="N258" s="152" t="s">
        <v>42</v>
      </c>
      <c r="O258" s="58"/>
      <c r="P258" s="153">
        <f>O258*H258</f>
        <v>0</v>
      </c>
      <c r="Q258" s="153">
        <v>0</v>
      </c>
      <c r="R258" s="153">
        <f>Q258*H258</f>
        <v>0</v>
      </c>
      <c r="S258" s="153">
        <v>0</v>
      </c>
      <c r="T258" s="154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5" t="s">
        <v>141</v>
      </c>
      <c r="AT258" s="155" t="s">
        <v>136</v>
      </c>
      <c r="AU258" s="155" t="s">
        <v>88</v>
      </c>
      <c r="AY258" s="17" t="s">
        <v>134</v>
      </c>
      <c r="BE258" s="156">
        <f>IF(N258="základní",J258,0)</f>
        <v>0</v>
      </c>
      <c r="BF258" s="156">
        <f>IF(N258="snížená",J258,0)</f>
        <v>0</v>
      </c>
      <c r="BG258" s="156">
        <f>IF(N258="zákl. přenesená",J258,0)</f>
        <v>0</v>
      </c>
      <c r="BH258" s="156">
        <f>IF(N258="sníž. přenesená",J258,0)</f>
        <v>0</v>
      </c>
      <c r="BI258" s="156">
        <f>IF(N258="nulová",J258,0)</f>
        <v>0</v>
      </c>
      <c r="BJ258" s="17" t="s">
        <v>85</v>
      </c>
      <c r="BK258" s="156">
        <f>ROUND(I258*H258,2)</f>
        <v>0</v>
      </c>
      <c r="BL258" s="17" t="s">
        <v>141</v>
      </c>
      <c r="BM258" s="155" t="s">
        <v>364</v>
      </c>
    </row>
    <row r="259" spans="1:65" s="2" customFormat="1">
      <c r="A259" s="32"/>
      <c r="B259" s="33"/>
      <c r="C259" s="32"/>
      <c r="D259" s="157" t="s">
        <v>143</v>
      </c>
      <c r="E259" s="32"/>
      <c r="F259" s="158" t="s">
        <v>365</v>
      </c>
      <c r="G259" s="32"/>
      <c r="H259" s="32"/>
      <c r="I259" s="159"/>
      <c r="J259" s="32"/>
      <c r="K259" s="32"/>
      <c r="L259" s="33"/>
      <c r="M259" s="160"/>
      <c r="N259" s="161"/>
      <c r="O259" s="58"/>
      <c r="P259" s="58"/>
      <c r="Q259" s="58"/>
      <c r="R259" s="58"/>
      <c r="S259" s="58"/>
      <c r="T259" s="59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7" t="s">
        <v>143</v>
      </c>
      <c r="AU259" s="17" t="s">
        <v>88</v>
      </c>
    </row>
    <row r="260" spans="1:65" s="14" customFormat="1">
      <c r="B260" s="170"/>
      <c r="D260" s="157" t="s">
        <v>145</v>
      </c>
      <c r="E260" s="171" t="s">
        <v>1</v>
      </c>
      <c r="F260" s="172" t="s">
        <v>366</v>
      </c>
      <c r="H260" s="171" t="s">
        <v>1</v>
      </c>
      <c r="I260" s="173"/>
      <c r="L260" s="170"/>
      <c r="M260" s="174"/>
      <c r="N260" s="175"/>
      <c r="O260" s="175"/>
      <c r="P260" s="175"/>
      <c r="Q260" s="175"/>
      <c r="R260" s="175"/>
      <c r="S260" s="175"/>
      <c r="T260" s="176"/>
      <c r="AT260" s="171" t="s">
        <v>145</v>
      </c>
      <c r="AU260" s="171" t="s">
        <v>88</v>
      </c>
      <c r="AV260" s="14" t="s">
        <v>85</v>
      </c>
      <c r="AW260" s="14" t="s">
        <v>31</v>
      </c>
      <c r="AX260" s="14" t="s">
        <v>77</v>
      </c>
      <c r="AY260" s="171" t="s">
        <v>134</v>
      </c>
    </row>
    <row r="261" spans="1:65" s="13" customFormat="1">
      <c r="B261" s="162"/>
      <c r="D261" s="157" t="s">
        <v>145</v>
      </c>
      <c r="E261" s="163" t="s">
        <v>1</v>
      </c>
      <c r="F261" s="164" t="s">
        <v>781</v>
      </c>
      <c r="H261" s="165">
        <v>7.87</v>
      </c>
      <c r="I261" s="166"/>
      <c r="L261" s="162"/>
      <c r="M261" s="167"/>
      <c r="N261" s="168"/>
      <c r="O261" s="168"/>
      <c r="P261" s="168"/>
      <c r="Q261" s="168"/>
      <c r="R261" s="168"/>
      <c r="S261" s="168"/>
      <c r="T261" s="169"/>
      <c r="AT261" s="163" t="s">
        <v>145</v>
      </c>
      <c r="AU261" s="163" t="s">
        <v>88</v>
      </c>
      <c r="AV261" s="13" t="s">
        <v>88</v>
      </c>
      <c r="AW261" s="13" t="s">
        <v>31</v>
      </c>
      <c r="AX261" s="13" t="s">
        <v>85</v>
      </c>
      <c r="AY261" s="163" t="s">
        <v>134</v>
      </c>
    </row>
    <row r="262" spans="1:65" s="2" customFormat="1" ht="16.5" customHeight="1">
      <c r="A262" s="32"/>
      <c r="B262" s="143"/>
      <c r="C262" s="144" t="s">
        <v>368</v>
      </c>
      <c r="D262" s="144" t="s">
        <v>136</v>
      </c>
      <c r="E262" s="145" t="s">
        <v>369</v>
      </c>
      <c r="F262" s="146" t="s">
        <v>370</v>
      </c>
      <c r="G262" s="147" t="s">
        <v>139</v>
      </c>
      <c r="H262" s="148">
        <v>1</v>
      </c>
      <c r="I262" s="149"/>
      <c r="J262" s="150">
        <f>ROUND(I262*H262,2)</f>
        <v>0</v>
      </c>
      <c r="K262" s="146" t="s">
        <v>140</v>
      </c>
      <c r="L262" s="33"/>
      <c r="M262" s="151" t="s">
        <v>1</v>
      </c>
      <c r="N262" s="152" t="s">
        <v>42</v>
      </c>
      <c r="O262" s="58"/>
      <c r="P262" s="153">
        <f>O262*H262</f>
        <v>0</v>
      </c>
      <c r="Q262" s="153">
        <v>8.7419999999999998E-2</v>
      </c>
      <c r="R262" s="153">
        <f>Q262*H262</f>
        <v>8.7419999999999998E-2</v>
      </c>
      <c r="S262" s="153">
        <v>0</v>
      </c>
      <c r="T262" s="154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5" t="s">
        <v>141</v>
      </c>
      <c r="AT262" s="155" t="s">
        <v>136</v>
      </c>
      <c r="AU262" s="155" t="s">
        <v>88</v>
      </c>
      <c r="AY262" s="17" t="s">
        <v>134</v>
      </c>
      <c r="BE262" s="156">
        <f>IF(N262="základní",J262,0)</f>
        <v>0</v>
      </c>
      <c r="BF262" s="156">
        <f>IF(N262="snížená",J262,0)</f>
        <v>0</v>
      </c>
      <c r="BG262" s="156">
        <f>IF(N262="zákl. přenesená",J262,0)</f>
        <v>0</v>
      </c>
      <c r="BH262" s="156">
        <f>IF(N262="sníž. přenesená",J262,0)</f>
        <v>0</v>
      </c>
      <c r="BI262" s="156">
        <f>IF(N262="nulová",J262,0)</f>
        <v>0</v>
      </c>
      <c r="BJ262" s="17" t="s">
        <v>85</v>
      </c>
      <c r="BK262" s="156">
        <f>ROUND(I262*H262,2)</f>
        <v>0</v>
      </c>
      <c r="BL262" s="17" t="s">
        <v>141</v>
      </c>
      <c r="BM262" s="155" t="s">
        <v>371</v>
      </c>
    </row>
    <row r="263" spans="1:65" s="2" customFormat="1">
      <c r="A263" s="32"/>
      <c r="B263" s="33"/>
      <c r="C263" s="32"/>
      <c r="D263" s="157" t="s">
        <v>143</v>
      </c>
      <c r="E263" s="32"/>
      <c r="F263" s="158" t="s">
        <v>372</v>
      </c>
      <c r="G263" s="32"/>
      <c r="H263" s="32"/>
      <c r="I263" s="159"/>
      <c r="J263" s="32"/>
      <c r="K263" s="32"/>
      <c r="L263" s="33"/>
      <c r="M263" s="160"/>
      <c r="N263" s="161"/>
      <c r="O263" s="58"/>
      <c r="P263" s="58"/>
      <c r="Q263" s="58"/>
      <c r="R263" s="58"/>
      <c r="S263" s="58"/>
      <c r="T263" s="5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143</v>
      </c>
      <c r="AU263" s="17" t="s">
        <v>88</v>
      </c>
    </row>
    <row r="264" spans="1:65" s="13" customFormat="1">
      <c r="B264" s="162"/>
      <c r="D264" s="157" t="s">
        <v>145</v>
      </c>
      <c r="E264" s="163" t="s">
        <v>1</v>
      </c>
      <c r="F264" s="164" t="s">
        <v>782</v>
      </c>
      <c r="H264" s="165">
        <v>1</v>
      </c>
      <c r="I264" s="166"/>
      <c r="L264" s="162"/>
      <c r="M264" s="167"/>
      <c r="N264" s="168"/>
      <c r="O264" s="168"/>
      <c r="P264" s="168"/>
      <c r="Q264" s="168"/>
      <c r="R264" s="168"/>
      <c r="S264" s="168"/>
      <c r="T264" s="169"/>
      <c r="AT264" s="163" t="s">
        <v>145</v>
      </c>
      <c r="AU264" s="163" t="s">
        <v>88</v>
      </c>
      <c r="AV264" s="13" t="s">
        <v>88</v>
      </c>
      <c r="AW264" s="13" t="s">
        <v>31</v>
      </c>
      <c r="AX264" s="13" t="s">
        <v>85</v>
      </c>
      <c r="AY264" s="163" t="s">
        <v>134</v>
      </c>
    </row>
    <row r="265" spans="1:65" s="2" customFormat="1" ht="16.5" customHeight="1">
      <c r="A265" s="32"/>
      <c r="B265" s="143"/>
      <c r="C265" s="185" t="s">
        <v>374</v>
      </c>
      <c r="D265" s="185" t="s">
        <v>326</v>
      </c>
      <c r="E265" s="186" t="s">
        <v>380</v>
      </c>
      <c r="F265" s="187" t="s">
        <v>381</v>
      </c>
      <c r="G265" s="188" t="s">
        <v>139</v>
      </c>
      <c r="H265" s="189">
        <v>1</v>
      </c>
      <c r="I265" s="190"/>
      <c r="J265" s="191">
        <f>ROUND(I265*H265,2)</f>
        <v>0</v>
      </c>
      <c r="K265" s="187" t="s">
        <v>140</v>
      </c>
      <c r="L265" s="192"/>
      <c r="M265" s="193" t="s">
        <v>1</v>
      </c>
      <c r="N265" s="194" t="s">
        <v>42</v>
      </c>
      <c r="O265" s="58"/>
      <c r="P265" s="153">
        <f>O265*H265</f>
        <v>0</v>
      </c>
      <c r="Q265" s="153">
        <v>5.0999999999999997E-2</v>
      </c>
      <c r="R265" s="153">
        <f>Q265*H265</f>
        <v>5.0999999999999997E-2</v>
      </c>
      <c r="S265" s="153">
        <v>0</v>
      </c>
      <c r="T265" s="154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5" t="s">
        <v>190</v>
      </c>
      <c r="AT265" s="155" t="s">
        <v>326</v>
      </c>
      <c r="AU265" s="155" t="s">
        <v>88</v>
      </c>
      <c r="AY265" s="17" t="s">
        <v>134</v>
      </c>
      <c r="BE265" s="156">
        <f>IF(N265="základní",J265,0)</f>
        <v>0</v>
      </c>
      <c r="BF265" s="156">
        <f>IF(N265="snížená",J265,0)</f>
        <v>0</v>
      </c>
      <c r="BG265" s="156">
        <f>IF(N265="zákl. přenesená",J265,0)</f>
        <v>0</v>
      </c>
      <c r="BH265" s="156">
        <f>IF(N265="sníž. přenesená",J265,0)</f>
        <v>0</v>
      </c>
      <c r="BI265" s="156">
        <f>IF(N265="nulová",J265,0)</f>
        <v>0</v>
      </c>
      <c r="BJ265" s="17" t="s">
        <v>85</v>
      </c>
      <c r="BK265" s="156">
        <f>ROUND(I265*H265,2)</f>
        <v>0</v>
      </c>
      <c r="BL265" s="17" t="s">
        <v>141</v>
      </c>
      <c r="BM265" s="155" t="s">
        <v>382</v>
      </c>
    </row>
    <row r="266" spans="1:65" s="2" customFormat="1">
      <c r="A266" s="32"/>
      <c r="B266" s="33"/>
      <c r="C266" s="32"/>
      <c r="D266" s="157" t="s">
        <v>143</v>
      </c>
      <c r="E266" s="32"/>
      <c r="F266" s="158" t="s">
        <v>381</v>
      </c>
      <c r="G266" s="32"/>
      <c r="H266" s="32"/>
      <c r="I266" s="159"/>
      <c r="J266" s="32"/>
      <c r="K266" s="32"/>
      <c r="L266" s="33"/>
      <c r="M266" s="160"/>
      <c r="N266" s="161"/>
      <c r="O266" s="58"/>
      <c r="P266" s="58"/>
      <c r="Q266" s="58"/>
      <c r="R266" s="58"/>
      <c r="S266" s="58"/>
      <c r="T266" s="59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143</v>
      </c>
      <c r="AU266" s="17" t="s">
        <v>88</v>
      </c>
    </row>
    <row r="267" spans="1:65" s="13" customFormat="1">
      <c r="B267" s="162"/>
      <c r="D267" s="157" t="s">
        <v>145</v>
      </c>
      <c r="E267" s="163" t="s">
        <v>1</v>
      </c>
      <c r="F267" s="164" t="s">
        <v>782</v>
      </c>
      <c r="H267" s="165">
        <v>1</v>
      </c>
      <c r="I267" s="166"/>
      <c r="L267" s="162"/>
      <c r="M267" s="167"/>
      <c r="N267" s="168"/>
      <c r="O267" s="168"/>
      <c r="P267" s="168"/>
      <c r="Q267" s="168"/>
      <c r="R267" s="168"/>
      <c r="S267" s="168"/>
      <c r="T267" s="169"/>
      <c r="AT267" s="163" t="s">
        <v>145</v>
      </c>
      <c r="AU267" s="163" t="s">
        <v>88</v>
      </c>
      <c r="AV267" s="13" t="s">
        <v>88</v>
      </c>
      <c r="AW267" s="13" t="s">
        <v>31</v>
      </c>
      <c r="AX267" s="13" t="s">
        <v>85</v>
      </c>
      <c r="AY267" s="163" t="s">
        <v>134</v>
      </c>
    </row>
    <row r="268" spans="1:65" s="12" customFormat="1" ht="22.9" customHeight="1">
      <c r="B268" s="130"/>
      <c r="D268" s="131" t="s">
        <v>76</v>
      </c>
      <c r="E268" s="141" t="s">
        <v>168</v>
      </c>
      <c r="F268" s="141" t="s">
        <v>393</v>
      </c>
      <c r="I268" s="133"/>
      <c r="J268" s="142">
        <f>BK268</f>
        <v>0</v>
      </c>
      <c r="L268" s="130"/>
      <c r="M268" s="135"/>
      <c r="N268" s="136"/>
      <c r="O268" s="136"/>
      <c r="P268" s="137">
        <f>SUM(P269:P289)</f>
        <v>0</v>
      </c>
      <c r="Q268" s="136"/>
      <c r="R268" s="137">
        <f>SUM(R269:R289)</f>
        <v>4.2134400000000003</v>
      </c>
      <c r="S268" s="136"/>
      <c r="T268" s="138">
        <f>SUM(T269:T289)</f>
        <v>0</v>
      </c>
      <c r="AR268" s="131" t="s">
        <v>85</v>
      </c>
      <c r="AT268" s="139" t="s">
        <v>76</v>
      </c>
      <c r="AU268" s="139" t="s">
        <v>85</v>
      </c>
      <c r="AY268" s="131" t="s">
        <v>134</v>
      </c>
      <c r="BK268" s="140">
        <f>SUM(BK269:BK289)</f>
        <v>0</v>
      </c>
    </row>
    <row r="269" spans="1:65" s="2" customFormat="1" ht="16.5" customHeight="1">
      <c r="A269" s="32"/>
      <c r="B269" s="143"/>
      <c r="C269" s="144" t="s">
        <v>379</v>
      </c>
      <c r="D269" s="144" t="s">
        <v>136</v>
      </c>
      <c r="E269" s="145" t="s">
        <v>395</v>
      </c>
      <c r="F269" s="146" t="s">
        <v>396</v>
      </c>
      <c r="G269" s="147" t="s">
        <v>160</v>
      </c>
      <c r="H269" s="148">
        <v>20.64</v>
      </c>
      <c r="I269" s="149"/>
      <c r="J269" s="150">
        <f>ROUND(I269*H269,2)</f>
        <v>0</v>
      </c>
      <c r="K269" s="146" t="s">
        <v>140</v>
      </c>
      <c r="L269" s="33"/>
      <c r="M269" s="151" t="s">
        <v>1</v>
      </c>
      <c r="N269" s="152" t="s">
        <v>42</v>
      </c>
      <c r="O269" s="58"/>
      <c r="P269" s="153">
        <f>O269*H269</f>
        <v>0</v>
      </c>
      <c r="Q269" s="153">
        <v>0</v>
      </c>
      <c r="R269" s="153">
        <f>Q269*H269</f>
        <v>0</v>
      </c>
      <c r="S269" s="153">
        <v>0</v>
      </c>
      <c r="T269" s="15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5" t="s">
        <v>141</v>
      </c>
      <c r="AT269" s="155" t="s">
        <v>136</v>
      </c>
      <c r="AU269" s="155" t="s">
        <v>88</v>
      </c>
      <c r="AY269" s="17" t="s">
        <v>134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7" t="s">
        <v>85</v>
      </c>
      <c r="BK269" s="156">
        <f>ROUND(I269*H269,2)</f>
        <v>0</v>
      </c>
      <c r="BL269" s="17" t="s">
        <v>141</v>
      </c>
      <c r="BM269" s="155" t="s">
        <v>397</v>
      </c>
    </row>
    <row r="270" spans="1:65" s="2" customFormat="1">
      <c r="A270" s="32"/>
      <c r="B270" s="33"/>
      <c r="C270" s="32"/>
      <c r="D270" s="157" t="s">
        <v>143</v>
      </c>
      <c r="E270" s="32"/>
      <c r="F270" s="158" t="s">
        <v>398</v>
      </c>
      <c r="G270" s="32"/>
      <c r="H270" s="32"/>
      <c r="I270" s="159"/>
      <c r="J270" s="32"/>
      <c r="K270" s="32"/>
      <c r="L270" s="33"/>
      <c r="M270" s="160"/>
      <c r="N270" s="161"/>
      <c r="O270" s="58"/>
      <c r="P270" s="58"/>
      <c r="Q270" s="58"/>
      <c r="R270" s="58"/>
      <c r="S270" s="58"/>
      <c r="T270" s="59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143</v>
      </c>
      <c r="AU270" s="17" t="s">
        <v>88</v>
      </c>
    </row>
    <row r="271" spans="1:65" s="14" customFormat="1">
      <c r="B271" s="170"/>
      <c r="D271" s="157" t="s">
        <v>145</v>
      </c>
      <c r="E271" s="171" t="s">
        <v>1</v>
      </c>
      <c r="F271" s="172" t="s">
        <v>399</v>
      </c>
      <c r="H271" s="171" t="s">
        <v>1</v>
      </c>
      <c r="I271" s="173"/>
      <c r="L271" s="170"/>
      <c r="M271" s="174"/>
      <c r="N271" s="175"/>
      <c r="O271" s="175"/>
      <c r="P271" s="175"/>
      <c r="Q271" s="175"/>
      <c r="R271" s="175"/>
      <c r="S271" s="175"/>
      <c r="T271" s="176"/>
      <c r="AT271" s="171" t="s">
        <v>145</v>
      </c>
      <c r="AU271" s="171" t="s">
        <v>88</v>
      </c>
      <c r="AV271" s="14" t="s">
        <v>85</v>
      </c>
      <c r="AW271" s="14" t="s">
        <v>31</v>
      </c>
      <c r="AX271" s="14" t="s">
        <v>77</v>
      </c>
      <c r="AY271" s="171" t="s">
        <v>134</v>
      </c>
    </row>
    <row r="272" spans="1:65" s="13" customFormat="1">
      <c r="B272" s="162"/>
      <c r="D272" s="157" t="s">
        <v>145</v>
      </c>
      <c r="E272" s="163" t="s">
        <v>1</v>
      </c>
      <c r="F272" s="164" t="s">
        <v>783</v>
      </c>
      <c r="H272" s="165">
        <v>20.64</v>
      </c>
      <c r="I272" s="166"/>
      <c r="L272" s="162"/>
      <c r="M272" s="167"/>
      <c r="N272" s="168"/>
      <c r="O272" s="168"/>
      <c r="P272" s="168"/>
      <c r="Q272" s="168"/>
      <c r="R272" s="168"/>
      <c r="S272" s="168"/>
      <c r="T272" s="169"/>
      <c r="AT272" s="163" t="s">
        <v>145</v>
      </c>
      <c r="AU272" s="163" t="s">
        <v>88</v>
      </c>
      <c r="AV272" s="13" t="s">
        <v>88</v>
      </c>
      <c r="AW272" s="13" t="s">
        <v>31</v>
      </c>
      <c r="AX272" s="13" t="s">
        <v>85</v>
      </c>
      <c r="AY272" s="163" t="s">
        <v>134</v>
      </c>
    </row>
    <row r="273" spans="1:65" s="2" customFormat="1" ht="16.5" customHeight="1">
      <c r="A273" s="32"/>
      <c r="B273" s="143"/>
      <c r="C273" s="144" t="s">
        <v>384</v>
      </c>
      <c r="D273" s="144" t="s">
        <v>136</v>
      </c>
      <c r="E273" s="145" t="s">
        <v>402</v>
      </c>
      <c r="F273" s="146" t="s">
        <v>403</v>
      </c>
      <c r="G273" s="147" t="s">
        <v>160</v>
      </c>
      <c r="H273" s="148">
        <v>20.64</v>
      </c>
      <c r="I273" s="149"/>
      <c r="J273" s="150">
        <f>ROUND(I273*H273,2)</f>
        <v>0</v>
      </c>
      <c r="K273" s="146" t="s">
        <v>140</v>
      </c>
      <c r="L273" s="33"/>
      <c r="M273" s="151" t="s">
        <v>1</v>
      </c>
      <c r="N273" s="152" t="s">
        <v>42</v>
      </c>
      <c r="O273" s="58"/>
      <c r="P273" s="153">
        <f>O273*H273</f>
        <v>0</v>
      </c>
      <c r="Q273" s="153">
        <v>0</v>
      </c>
      <c r="R273" s="153">
        <f>Q273*H273</f>
        <v>0</v>
      </c>
      <c r="S273" s="153">
        <v>0</v>
      </c>
      <c r="T273" s="154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5" t="s">
        <v>141</v>
      </c>
      <c r="AT273" s="155" t="s">
        <v>136</v>
      </c>
      <c r="AU273" s="155" t="s">
        <v>88</v>
      </c>
      <c r="AY273" s="17" t="s">
        <v>134</v>
      </c>
      <c r="BE273" s="156">
        <f>IF(N273="základní",J273,0)</f>
        <v>0</v>
      </c>
      <c r="BF273" s="156">
        <f>IF(N273="snížená",J273,0)</f>
        <v>0</v>
      </c>
      <c r="BG273" s="156">
        <f>IF(N273="zákl. přenesená",J273,0)</f>
        <v>0</v>
      </c>
      <c r="BH273" s="156">
        <f>IF(N273="sníž. přenesená",J273,0)</f>
        <v>0</v>
      </c>
      <c r="BI273" s="156">
        <f>IF(N273="nulová",J273,0)</f>
        <v>0</v>
      </c>
      <c r="BJ273" s="17" t="s">
        <v>85</v>
      </c>
      <c r="BK273" s="156">
        <f>ROUND(I273*H273,2)</f>
        <v>0</v>
      </c>
      <c r="BL273" s="17" t="s">
        <v>141</v>
      </c>
      <c r="BM273" s="155" t="s">
        <v>404</v>
      </c>
    </row>
    <row r="274" spans="1:65" s="2" customFormat="1">
      <c r="A274" s="32"/>
      <c r="B274" s="33"/>
      <c r="C274" s="32"/>
      <c r="D274" s="157" t="s">
        <v>143</v>
      </c>
      <c r="E274" s="32"/>
      <c r="F274" s="158" t="s">
        <v>405</v>
      </c>
      <c r="G274" s="32"/>
      <c r="H274" s="32"/>
      <c r="I274" s="159"/>
      <c r="J274" s="32"/>
      <c r="K274" s="32"/>
      <c r="L274" s="33"/>
      <c r="M274" s="160"/>
      <c r="N274" s="161"/>
      <c r="O274" s="58"/>
      <c r="P274" s="58"/>
      <c r="Q274" s="58"/>
      <c r="R274" s="58"/>
      <c r="S274" s="58"/>
      <c r="T274" s="59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143</v>
      </c>
      <c r="AU274" s="17" t="s">
        <v>88</v>
      </c>
    </row>
    <row r="275" spans="1:65" s="14" customFormat="1">
      <c r="B275" s="170"/>
      <c r="D275" s="157" t="s">
        <v>145</v>
      </c>
      <c r="E275" s="171" t="s">
        <v>1</v>
      </c>
      <c r="F275" s="172" t="s">
        <v>399</v>
      </c>
      <c r="H275" s="171" t="s">
        <v>1</v>
      </c>
      <c r="I275" s="173"/>
      <c r="L275" s="170"/>
      <c r="M275" s="174"/>
      <c r="N275" s="175"/>
      <c r="O275" s="175"/>
      <c r="P275" s="175"/>
      <c r="Q275" s="175"/>
      <c r="R275" s="175"/>
      <c r="S275" s="175"/>
      <c r="T275" s="176"/>
      <c r="AT275" s="171" t="s">
        <v>145</v>
      </c>
      <c r="AU275" s="171" t="s">
        <v>88</v>
      </c>
      <c r="AV275" s="14" t="s">
        <v>85</v>
      </c>
      <c r="AW275" s="14" t="s">
        <v>31</v>
      </c>
      <c r="AX275" s="14" t="s">
        <v>77</v>
      </c>
      <c r="AY275" s="171" t="s">
        <v>134</v>
      </c>
    </row>
    <row r="276" spans="1:65" s="13" customFormat="1">
      <c r="B276" s="162"/>
      <c r="D276" s="157" t="s">
        <v>145</v>
      </c>
      <c r="E276" s="163" t="s">
        <v>1</v>
      </c>
      <c r="F276" s="164" t="s">
        <v>784</v>
      </c>
      <c r="H276" s="165">
        <v>20.64</v>
      </c>
      <c r="I276" s="166"/>
      <c r="L276" s="162"/>
      <c r="M276" s="167"/>
      <c r="N276" s="168"/>
      <c r="O276" s="168"/>
      <c r="P276" s="168"/>
      <c r="Q276" s="168"/>
      <c r="R276" s="168"/>
      <c r="S276" s="168"/>
      <c r="T276" s="169"/>
      <c r="AT276" s="163" t="s">
        <v>145</v>
      </c>
      <c r="AU276" s="163" t="s">
        <v>88</v>
      </c>
      <c r="AV276" s="13" t="s">
        <v>88</v>
      </c>
      <c r="AW276" s="13" t="s">
        <v>31</v>
      </c>
      <c r="AX276" s="13" t="s">
        <v>85</v>
      </c>
      <c r="AY276" s="163" t="s">
        <v>134</v>
      </c>
    </row>
    <row r="277" spans="1:65" s="2" customFormat="1" ht="16.5" customHeight="1">
      <c r="A277" s="32"/>
      <c r="B277" s="143"/>
      <c r="C277" s="144" t="s">
        <v>388</v>
      </c>
      <c r="D277" s="144" t="s">
        <v>136</v>
      </c>
      <c r="E277" s="145" t="s">
        <v>785</v>
      </c>
      <c r="F277" s="146" t="s">
        <v>786</v>
      </c>
      <c r="G277" s="147" t="s">
        <v>160</v>
      </c>
      <c r="H277" s="148">
        <v>19.2</v>
      </c>
      <c r="I277" s="149"/>
      <c r="J277" s="150">
        <f>ROUND(I277*H277,2)</f>
        <v>0</v>
      </c>
      <c r="K277" s="146" t="s">
        <v>140</v>
      </c>
      <c r="L277" s="33"/>
      <c r="M277" s="151" t="s">
        <v>1</v>
      </c>
      <c r="N277" s="152" t="s">
        <v>42</v>
      </c>
      <c r="O277" s="58"/>
      <c r="P277" s="153">
        <f>O277*H277</f>
        <v>0</v>
      </c>
      <c r="Q277" s="153">
        <v>0</v>
      </c>
      <c r="R277" s="153">
        <f>Q277*H277</f>
        <v>0</v>
      </c>
      <c r="S277" s="153">
        <v>0</v>
      </c>
      <c r="T277" s="154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5" t="s">
        <v>141</v>
      </c>
      <c r="AT277" s="155" t="s">
        <v>136</v>
      </c>
      <c r="AU277" s="155" t="s">
        <v>88</v>
      </c>
      <c r="AY277" s="17" t="s">
        <v>134</v>
      </c>
      <c r="BE277" s="156">
        <f>IF(N277="základní",J277,0)</f>
        <v>0</v>
      </c>
      <c r="BF277" s="156">
        <f>IF(N277="snížená",J277,0)</f>
        <v>0</v>
      </c>
      <c r="BG277" s="156">
        <f>IF(N277="zákl. přenesená",J277,0)</f>
        <v>0</v>
      </c>
      <c r="BH277" s="156">
        <f>IF(N277="sníž. přenesená",J277,0)</f>
        <v>0</v>
      </c>
      <c r="BI277" s="156">
        <f>IF(N277="nulová",J277,0)</f>
        <v>0</v>
      </c>
      <c r="BJ277" s="17" t="s">
        <v>85</v>
      </c>
      <c r="BK277" s="156">
        <f>ROUND(I277*H277,2)</f>
        <v>0</v>
      </c>
      <c r="BL277" s="17" t="s">
        <v>141</v>
      </c>
      <c r="BM277" s="155" t="s">
        <v>787</v>
      </c>
    </row>
    <row r="278" spans="1:65" s="2" customFormat="1">
      <c r="A278" s="32"/>
      <c r="B278" s="33"/>
      <c r="C278" s="32"/>
      <c r="D278" s="157" t="s">
        <v>143</v>
      </c>
      <c r="E278" s="32"/>
      <c r="F278" s="158" t="s">
        <v>788</v>
      </c>
      <c r="G278" s="32"/>
      <c r="H278" s="32"/>
      <c r="I278" s="159"/>
      <c r="J278" s="32"/>
      <c r="K278" s="32"/>
      <c r="L278" s="33"/>
      <c r="M278" s="160"/>
      <c r="N278" s="161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143</v>
      </c>
      <c r="AU278" s="17" t="s">
        <v>88</v>
      </c>
    </row>
    <row r="279" spans="1:65" s="14" customFormat="1">
      <c r="B279" s="170"/>
      <c r="D279" s="157" t="s">
        <v>145</v>
      </c>
      <c r="E279" s="171" t="s">
        <v>1</v>
      </c>
      <c r="F279" s="172" t="s">
        <v>789</v>
      </c>
      <c r="H279" s="171" t="s">
        <v>1</v>
      </c>
      <c r="I279" s="173"/>
      <c r="L279" s="170"/>
      <c r="M279" s="174"/>
      <c r="N279" s="175"/>
      <c r="O279" s="175"/>
      <c r="P279" s="175"/>
      <c r="Q279" s="175"/>
      <c r="R279" s="175"/>
      <c r="S279" s="175"/>
      <c r="T279" s="176"/>
      <c r="AT279" s="171" t="s">
        <v>145</v>
      </c>
      <c r="AU279" s="171" t="s">
        <v>88</v>
      </c>
      <c r="AV279" s="14" t="s">
        <v>85</v>
      </c>
      <c r="AW279" s="14" t="s">
        <v>31</v>
      </c>
      <c r="AX279" s="14" t="s">
        <v>77</v>
      </c>
      <c r="AY279" s="171" t="s">
        <v>134</v>
      </c>
    </row>
    <row r="280" spans="1:65" s="13" customFormat="1">
      <c r="B280" s="162"/>
      <c r="D280" s="157" t="s">
        <v>145</v>
      </c>
      <c r="E280" s="163" t="s">
        <v>1</v>
      </c>
      <c r="F280" s="164" t="s">
        <v>790</v>
      </c>
      <c r="H280" s="165">
        <v>19.2</v>
      </c>
      <c r="I280" s="166"/>
      <c r="L280" s="162"/>
      <c r="M280" s="167"/>
      <c r="N280" s="168"/>
      <c r="O280" s="168"/>
      <c r="P280" s="168"/>
      <c r="Q280" s="168"/>
      <c r="R280" s="168"/>
      <c r="S280" s="168"/>
      <c r="T280" s="169"/>
      <c r="AT280" s="163" t="s">
        <v>145</v>
      </c>
      <c r="AU280" s="163" t="s">
        <v>88</v>
      </c>
      <c r="AV280" s="13" t="s">
        <v>88</v>
      </c>
      <c r="AW280" s="13" t="s">
        <v>31</v>
      </c>
      <c r="AX280" s="13" t="s">
        <v>85</v>
      </c>
      <c r="AY280" s="163" t="s">
        <v>134</v>
      </c>
    </row>
    <row r="281" spans="1:65" s="2" customFormat="1" ht="21.75" customHeight="1">
      <c r="A281" s="32"/>
      <c r="B281" s="143"/>
      <c r="C281" s="144" t="s">
        <v>394</v>
      </c>
      <c r="D281" s="144" t="s">
        <v>136</v>
      </c>
      <c r="E281" s="145" t="s">
        <v>791</v>
      </c>
      <c r="F281" s="146" t="s">
        <v>792</v>
      </c>
      <c r="G281" s="147" t="s">
        <v>160</v>
      </c>
      <c r="H281" s="148">
        <v>19.2</v>
      </c>
      <c r="I281" s="149"/>
      <c r="J281" s="150">
        <f>ROUND(I281*H281,2)</f>
        <v>0</v>
      </c>
      <c r="K281" s="146" t="s">
        <v>140</v>
      </c>
      <c r="L281" s="33"/>
      <c r="M281" s="151" t="s">
        <v>1</v>
      </c>
      <c r="N281" s="152" t="s">
        <v>42</v>
      </c>
      <c r="O281" s="58"/>
      <c r="P281" s="153">
        <f>O281*H281</f>
        <v>0</v>
      </c>
      <c r="Q281" s="153">
        <v>0.10100000000000001</v>
      </c>
      <c r="R281" s="153">
        <f>Q281*H281</f>
        <v>1.9392</v>
      </c>
      <c r="S281" s="153">
        <v>0</v>
      </c>
      <c r="T281" s="154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5" t="s">
        <v>141</v>
      </c>
      <c r="AT281" s="155" t="s">
        <v>136</v>
      </c>
      <c r="AU281" s="155" t="s">
        <v>88</v>
      </c>
      <c r="AY281" s="17" t="s">
        <v>134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7" t="s">
        <v>85</v>
      </c>
      <c r="BK281" s="156">
        <f>ROUND(I281*H281,2)</f>
        <v>0</v>
      </c>
      <c r="BL281" s="17" t="s">
        <v>141</v>
      </c>
      <c r="BM281" s="155" t="s">
        <v>793</v>
      </c>
    </row>
    <row r="282" spans="1:65" s="2" customFormat="1" ht="19.5">
      <c r="A282" s="32"/>
      <c r="B282" s="33"/>
      <c r="C282" s="32"/>
      <c r="D282" s="157" t="s">
        <v>143</v>
      </c>
      <c r="E282" s="32"/>
      <c r="F282" s="158" t="s">
        <v>794</v>
      </c>
      <c r="G282" s="32"/>
      <c r="H282" s="32"/>
      <c r="I282" s="159"/>
      <c r="J282" s="32"/>
      <c r="K282" s="32"/>
      <c r="L282" s="33"/>
      <c r="M282" s="160"/>
      <c r="N282" s="161"/>
      <c r="O282" s="58"/>
      <c r="P282" s="58"/>
      <c r="Q282" s="58"/>
      <c r="R282" s="58"/>
      <c r="S282" s="58"/>
      <c r="T282" s="59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7" t="s">
        <v>143</v>
      </c>
      <c r="AU282" s="17" t="s">
        <v>88</v>
      </c>
    </row>
    <row r="283" spans="1:65" s="14" customFormat="1">
      <c r="B283" s="170"/>
      <c r="D283" s="157" t="s">
        <v>145</v>
      </c>
      <c r="E283" s="171" t="s">
        <v>1</v>
      </c>
      <c r="F283" s="172" t="s">
        <v>789</v>
      </c>
      <c r="H283" s="171" t="s">
        <v>1</v>
      </c>
      <c r="I283" s="173"/>
      <c r="L283" s="170"/>
      <c r="M283" s="174"/>
      <c r="N283" s="175"/>
      <c r="O283" s="175"/>
      <c r="P283" s="175"/>
      <c r="Q283" s="175"/>
      <c r="R283" s="175"/>
      <c r="S283" s="175"/>
      <c r="T283" s="176"/>
      <c r="AT283" s="171" t="s">
        <v>145</v>
      </c>
      <c r="AU283" s="171" t="s">
        <v>88</v>
      </c>
      <c r="AV283" s="14" t="s">
        <v>85</v>
      </c>
      <c r="AW283" s="14" t="s">
        <v>31</v>
      </c>
      <c r="AX283" s="14" t="s">
        <v>77</v>
      </c>
      <c r="AY283" s="171" t="s">
        <v>134</v>
      </c>
    </row>
    <row r="284" spans="1:65" s="13" customFormat="1">
      <c r="B284" s="162"/>
      <c r="D284" s="157" t="s">
        <v>145</v>
      </c>
      <c r="E284" s="163" t="s">
        <v>1</v>
      </c>
      <c r="F284" s="164" t="s">
        <v>795</v>
      </c>
      <c r="H284" s="165">
        <v>19.2</v>
      </c>
      <c r="I284" s="166"/>
      <c r="L284" s="162"/>
      <c r="M284" s="167"/>
      <c r="N284" s="168"/>
      <c r="O284" s="168"/>
      <c r="P284" s="168"/>
      <c r="Q284" s="168"/>
      <c r="R284" s="168"/>
      <c r="S284" s="168"/>
      <c r="T284" s="169"/>
      <c r="AT284" s="163" t="s">
        <v>145</v>
      </c>
      <c r="AU284" s="163" t="s">
        <v>88</v>
      </c>
      <c r="AV284" s="13" t="s">
        <v>88</v>
      </c>
      <c r="AW284" s="13" t="s">
        <v>31</v>
      </c>
      <c r="AX284" s="13" t="s">
        <v>85</v>
      </c>
      <c r="AY284" s="163" t="s">
        <v>134</v>
      </c>
    </row>
    <row r="285" spans="1:65" s="14" customFormat="1">
      <c r="B285" s="170"/>
      <c r="D285" s="157" t="s">
        <v>145</v>
      </c>
      <c r="E285" s="171" t="s">
        <v>1</v>
      </c>
      <c r="F285" s="172" t="s">
        <v>796</v>
      </c>
      <c r="H285" s="171" t="s">
        <v>1</v>
      </c>
      <c r="I285" s="173"/>
      <c r="L285" s="170"/>
      <c r="M285" s="174"/>
      <c r="N285" s="175"/>
      <c r="O285" s="175"/>
      <c r="P285" s="175"/>
      <c r="Q285" s="175"/>
      <c r="R285" s="175"/>
      <c r="S285" s="175"/>
      <c r="T285" s="176"/>
      <c r="AT285" s="171" t="s">
        <v>145</v>
      </c>
      <c r="AU285" s="171" t="s">
        <v>88</v>
      </c>
      <c r="AV285" s="14" t="s">
        <v>85</v>
      </c>
      <c r="AW285" s="14" t="s">
        <v>31</v>
      </c>
      <c r="AX285" s="14" t="s">
        <v>77</v>
      </c>
      <c r="AY285" s="171" t="s">
        <v>134</v>
      </c>
    </row>
    <row r="286" spans="1:65" s="2" customFormat="1" ht="16.5" customHeight="1">
      <c r="A286" s="32"/>
      <c r="B286" s="143"/>
      <c r="C286" s="185" t="s">
        <v>401</v>
      </c>
      <c r="D286" s="185" t="s">
        <v>326</v>
      </c>
      <c r="E286" s="186" t="s">
        <v>797</v>
      </c>
      <c r="F286" s="187" t="s">
        <v>798</v>
      </c>
      <c r="G286" s="188" t="s">
        <v>160</v>
      </c>
      <c r="H286" s="189">
        <v>19.776</v>
      </c>
      <c r="I286" s="190"/>
      <c r="J286" s="191">
        <f>ROUND(I286*H286,2)</f>
        <v>0</v>
      </c>
      <c r="K286" s="187" t="s">
        <v>140</v>
      </c>
      <c r="L286" s="192"/>
      <c r="M286" s="193" t="s">
        <v>1</v>
      </c>
      <c r="N286" s="194" t="s">
        <v>42</v>
      </c>
      <c r="O286" s="58"/>
      <c r="P286" s="153">
        <f>O286*H286</f>
        <v>0</v>
      </c>
      <c r="Q286" s="153">
        <v>0.115</v>
      </c>
      <c r="R286" s="153">
        <f>Q286*H286</f>
        <v>2.2742400000000003</v>
      </c>
      <c r="S286" s="153">
        <v>0</v>
      </c>
      <c r="T286" s="154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5" t="s">
        <v>190</v>
      </c>
      <c r="AT286" s="155" t="s">
        <v>326</v>
      </c>
      <c r="AU286" s="155" t="s">
        <v>88</v>
      </c>
      <c r="AY286" s="17" t="s">
        <v>134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7" t="s">
        <v>85</v>
      </c>
      <c r="BK286" s="156">
        <f>ROUND(I286*H286,2)</f>
        <v>0</v>
      </c>
      <c r="BL286" s="17" t="s">
        <v>141</v>
      </c>
      <c r="BM286" s="155" t="s">
        <v>799</v>
      </c>
    </row>
    <row r="287" spans="1:65" s="2" customFormat="1">
      <c r="A287" s="32"/>
      <c r="B287" s="33"/>
      <c r="C287" s="32"/>
      <c r="D287" s="157" t="s">
        <v>143</v>
      </c>
      <c r="E287" s="32"/>
      <c r="F287" s="158" t="s">
        <v>798</v>
      </c>
      <c r="G287" s="32"/>
      <c r="H287" s="32"/>
      <c r="I287" s="159"/>
      <c r="J287" s="32"/>
      <c r="K287" s="32"/>
      <c r="L287" s="33"/>
      <c r="M287" s="160"/>
      <c r="N287" s="161"/>
      <c r="O287" s="58"/>
      <c r="P287" s="58"/>
      <c r="Q287" s="58"/>
      <c r="R287" s="58"/>
      <c r="S287" s="58"/>
      <c r="T287" s="5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143</v>
      </c>
      <c r="AU287" s="17" t="s">
        <v>88</v>
      </c>
    </row>
    <row r="288" spans="1:65" s="13" customFormat="1">
      <c r="B288" s="162"/>
      <c r="D288" s="157" t="s">
        <v>145</v>
      </c>
      <c r="E288" s="163" t="s">
        <v>1</v>
      </c>
      <c r="F288" s="164" t="s">
        <v>800</v>
      </c>
      <c r="H288" s="165">
        <v>19.2</v>
      </c>
      <c r="I288" s="166"/>
      <c r="L288" s="162"/>
      <c r="M288" s="167"/>
      <c r="N288" s="168"/>
      <c r="O288" s="168"/>
      <c r="P288" s="168"/>
      <c r="Q288" s="168"/>
      <c r="R288" s="168"/>
      <c r="S288" s="168"/>
      <c r="T288" s="169"/>
      <c r="AT288" s="163" t="s">
        <v>145</v>
      </c>
      <c r="AU288" s="163" t="s">
        <v>88</v>
      </c>
      <c r="AV288" s="13" t="s">
        <v>88</v>
      </c>
      <c r="AW288" s="13" t="s">
        <v>31</v>
      </c>
      <c r="AX288" s="13" t="s">
        <v>85</v>
      </c>
      <c r="AY288" s="163" t="s">
        <v>134</v>
      </c>
    </row>
    <row r="289" spans="1:65" s="13" customFormat="1">
      <c r="B289" s="162"/>
      <c r="D289" s="157" t="s">
        <v>145</v>
      </c>
      <c r="F289" s="164" t="s">
        <v>801</v>
      </c>
      <c r="H289" s="165">
        <v>19.776</v>
      </c>
      <c r="I289" s="166"/>
      <c r="L289" s="162"/>
      <c r="M289" s="167"/>
      <c r="N289" s="168"/>
      <c r="O289" s="168"/>
      <c r="P289" s="168"/>
      <c r="Q289" s="168"/>
      <c r="R289" s="168"/>
      <c r="S289" s="168"/>
      <c r="T289" s="169"/>
      <c r="AT289" s="163" t="s">
        <v>145</v>
      </c>
      <c r="AU289" s="163" t="s">
        <v>88</v>
      </c>
      <c r="AV289" s="13" t="s">
        <v>88</v>
      </c>
      <c r="AW289" s="13" t="s">
        <v>3</v>
      </c>
      <c r="AX289" s="13" t="s">
        <v>85</v>
      </c>
      <c r="AY289" s="163" t="s">
        <v>134</v>
      </c>
    </row>
    <row r="290" spans="1:65" s="12" customFormat="1" ht="22.9" customHeight="1">
      <c r="B290" s="130"/>
      <c r="D290" s="131" t="s">
        <v>76</v>
      </c>
      <c r="E290" s="141" t="s">
        <v>190</v>
      </c>
      <c r="F290" s="141" t="s">
        <v>407</v>
      </c>
      <c r="I290" s="133"/>
      <c r="J290" s="142">
        <f>BK290</f>
        <v>0</v>
      </c>
      <c r="L290" s="130"/>
      <c r="M290" s="135"/>
      <c r="N290" s="136"/>
      <c r="O290" s="136"/>
      <c r="P290" s="137">
        <f>SUM(P291:P395)</f>
        <v>0</v>
      </c>
      <c r="Q290" s="136"/>
      <c r="R290" s="137">
        <f>SUM(R291:R395)</f>
        <v>10.437342319999999</v>
      </c>
      <c r="S290" s="136"/>
      <c r="T290" s="138">
        <f>SUM(T291:T395)</f>
        <v>8.8407999999999998</v>
      </c>
      <c r="AR290" s="131" t="s">
        <v>85</v>
      </c>
      <c r="AT290" s="139" t="s">
        <v>76</v>
      </c>
      <c r="AU290" s="139" t="s">
        <v>85</v>
      </c>
      <c r="AY290" s="131" t="s">
        <v>134</v>
      </c>
      <c r="BK290" s="140">
        <f>SUM(BK291:BK395)</f>
        <v>0</v>
      </c>
    </row>
    <row r="291" spans="1:65" s="2" customFormat="1" ht="16.5" customHeight="1">
      <c r="A291" s="32"/>
      <c r="B291" s="143"/>
      <c r="C291" s="144" t="s">
        <v>408</v>
      </c>
      <c r="D291" s="144" t="s">
        <v>136</v>
      </c>
      <c r="E291" s="145" t="s">
        <v>802</v>
      </c>
      <c r="F291" s="146" t="s">
        <v>803</v>
      </c>
      <c r="G291" s="147" t="s">
        <v>177</v>
      </c>
      <c r="H291" s="148">
        <v>35.5</v>
      </c>
      <c r="I291" s="149"/>
      <c r="J291" s="150">
        <f>ROUND(I291*H291,2)</f>
        <v>0</v>
      </c>
      <c r="K291" s="146" t="s">
        <v>140</v>
      </c>
      <c r="L291" s="33"/>
      <c r="M291" s="151" t="s">
        <v>1</v>
      </c>
      <c r="N291" s="152" t="s">
        <v>42</v>
      </c>
      <c r="O291" s="58"/>
      <c r="P291" s="153">
        <f>O291*H291</f>
        <v>0</v>
      </c>
      <c r="Q291" s="153">
        <v>0</v>
      </c>
      <c r="R291" s="153">
        <f>Q291*H291</f>
        <v>0</v>
      </c>
      <c r="S291" s="153">
        <v>0.18</v>
      </c>
      <c r="T291" s="154">
        <f>S291*H291</f>
        <v>6.39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5" t="s">
        <v>141</v>
      </c>
      <c r="AT291" s="155" t="s">
        <v>136</v>
      </c>
      <c r="AU291" s="155" t="s">
        <v>88</v>
      </c>
      <c r="AY291" s="17" t="s">
        <v>134</v>
      </c>
      <c r="BE291" s="156">
        <f>IF(N291="základní",J291,0)</f>
        <v>0</v>
      </c>
      <c r="BF291" s="156">
        <f>IF(N291="snížená",J291,0)</f>
        <v>0</v>
      </c>
      <c r="BG291" s="156">
        <f>IF(N291="zákl. přenesená",J291,0)</f>
        <v>0</v>
      </c>
      <c r="BH291" s="156">
        <f>IF(N291="sníž. přenesená",J291,0)</f>
        <v>0</v>
      </c>
      <c r="BI291" s="156">
        <f>IF(N291="nulová",J291,0)</f>
        <v>0</v>
      </c>
      <c r="BJ291" s="17" t="s">
        <v>85</v>
      </c>
      <c r="BK291" s="156">
        <f>ROUND(I291*H291,2)</f>
        <v>0</v>
      </c>
      <c r="BL291" s="17" t="s">
        <v>141</v>
      </c>
      <c r="BM291" s="155" t="s">
        <v>804</v>
      </c>
    </row>
    <row r="292" spans="1:65" s="2" customFormat="1">
      <c r="A292" s="32"/>
      <c r="B292" s="33"/>
      <c r="C292" s="32"/>
      <c r="D292" s="157" t="s">
        <v>143</v>
      </c>
      <c r="E292" s="32"/>
      <c r="F292" s="158" t="s">
        <v>805</v>
      </c>
      <c r="G292" s="32"/>
      <c r="H292" s="32"/>
      <c r="I292" s="159"/>
      <c r="J292" s="32"/>
      <c r="K292" s="32"/>
      <c r="L292" s="33"/>
      <c r="M292" s="160"/>
      <c r="N292" s="161"/>
      <c r="O292" s="58"/>
      <c r="P292" s="58"/>
      <c r="Q292" s="58"/>
      <c r="R292" s="58"/>
      <c r="S292" s="58"/>
      <c r="T292" s="59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143</v>
      </c>
      <c r="AU292" s="17" t="s">
        <v>88</v>
      </c>
    </row>
    <row r="293" spans="1:65" s="14" customFormat="1">
      <c r="B293" s="170"/>
      <c r="D293" s="157" t="s">
        <v>145</v>
      </c>
      <c r="E293" s="171" t="s">
        <v>1</v>
      </c>
      <c r="F293" s="172" t="s">
        <v>806</v>
      </c>
      <c r="H293" s="171" t="s">
        <v>1</v>
      </c>
      <c r="I293" s="173"/>
      <c r="L293" s="170"/>
      <c r="M293" s="174"/>
      <c r="N293" s="175"/>
      <c r="O293" s="175"/>
      <c r="P293" s="175"/>
      <c r="Q293" s="175"/>
      <c r="R293" s="175"/>
      <c r="S293" s="175"/>
      <c r="T293" s="176"/>
      <c r="AT293" s="171" t="s">
        <v>145</v>
      </c>
      <c r="AU293" s="171" t="s">
        <v>88</v>
      </c>
      <c r="AV293" s="14" t="s">
        <v>85</v>
      </c>
      <c r="AW293" s="14" t="s">
        <v>31</v>
      </c>
      <c r="AX293" s="14" t="s">
        <v>77</v>
      </c>
      <c r="AY293" s="171" t="s">
        <v>134</v>
      </c>
    </row>
    <row r="294" spans="1:65" s="13" customFormat="1">
      <c r="B294" s="162"/>
      <c r="D294" s="157" t="s">
        <v>145</v>
      </c>
      <c r="E294" s="163" t="s">
        <v>1</v>
      </c>
      <c r="F294" s="164" t="s">
        <v>807</v>
      </c>
      <c r="H294" s="165">
        <v>26.5</v>
      </c>
      <c r="I294" s="166"/>
      <c r="L294" s="162"/>
      <c r="M294" s="167"/>
      <c r="N294" s="168"/>
      <c r="O294" s="168"/>
      <c r="P294" s="168"/>
      <c r="Q294" s="168"/>
      <c r="R294" s="168"/>
      <c r="S294" s="168"/>
      <c r="T294" s="169"/>
      <c r="AT294" s="163" t="s">
        <v>145</v>
      </c>
      <c r="AU294" s="163" t="s">
        <v>88</v>
      </c>
      <c r="AV294" s="13" t="s">
        <v>88</v>
      </c>
      <c r="AW294" s="13" t="s">
        <v>31</v>
      </c>
      <c r="AX294" s="13" t="s">
        <v>77</v>
      </c>
      <c r="AY294" s="163" t="s">
        <v>134</v>
      </c>
    </row>
    <row r="295" spans="1:65" s="14" customFormat="1">
      <c r="B295" s="170"/>
      <c r="D295" s="157" t="s">
        <v>145</v>
      </c>
      <c r="E295" s="171" t="s">
        <v>1</v>
      </c>
      <c r="F295" s="172" t="s">
        <v>808</v>
      </c>
      <c r="H295" s="171" t="s">
        <v>1</v>
      </c>
      <c r="I295" s="173"/>
      <c r="L295" s="170"/>
      <c r="M295" s="174"/>
      <c r="N295" s="175"/>
      <c r="O295" s="175"/>
      <c r="P295" s="175"/>
      <c r="Q295" s="175"/>
      <c r="R295" s="175"/>
      <c r="S295" s="175"/>
      <c r="T295" s="176"/>
      <c r="AT295" s="171" t="s">
        <v>145</v>
      </c>
      <c r="AU295" s="171" t="s">
        <v>88</v>
      </c>
      <c r="AV295" s="14" t="s">
        <v>85</v>
      </c>
      <c r="AW295" s="14" t="s">
        <v>31</v>
      </c>
      <c r="AX295" s="14" t="s">
        <v>77</v>
      </c>
      <c r="AY295" s="171" t="s">
        <v>134</v>
      </c>
    </row>
    <row r="296" spans="1:65" s="13" customFormat="1">
      <c r="B296" s="162"/>
      <c r="D296" s="157" t="s">
        <v>145</v>
      </c>
      <c r="E296" s="163" t="s">
        <v>1</v>
      </c>
      <c r="F296" s="164" t="s">
        <v>809</v>
      </c>
      <c r="H296" s="165">
        <v>9</v>
      </c>
      <c r="I296" s="166"/>
      <c r="L296" s="162"/>
      <c r="M296" s="167"/>
      <c r="N296" s="168"/>
      <c r="O296" s="168"/>
      <c r="P296" s="168"/>
      <c r="Q296" s="168"/>
      <c r="R296" s="168"/>
      <c r="S296" s="168"/>
      <c r="T296" s="169"/>
      <c r="AT296" s="163" t="s">
        <v>145</v>
      </c>
      <c r="AU296" s="163" t="s">
        <v>88</v>
      </c>
      <c r="AV296" s="13" t="s">
        <v>88</v>
      </c>
      <c r="AW296" s="13" t="s">
        <v>31</v>
      </c>
      <c r="AX296" s="13" t="s">
        <v>77</v>
      </c>
      <c r="AY296" s="163" t="s">
        <v>134</v>
      </c>
    </row>
    <row r="297" spans="1:65" s="15" customFormat="1">
      <c r="B297" s="177"/>
      <c r="D297" s="157" t="s">
        <v>145</v>
      </c>
      <c r="E297" s="178" t="s">
        <v>1</v>
      </c>
      <c r="F297" s="179" t="s">
        <v>167</v>
      </c>
      <c r="H297" s="180">
        <v>35.5</v>
      </c>
      <c r="I297" s="181"/>
      <c r="L297" s="177"/>
      <c r="M297" s="182"/>
      <c r="N297" s="183"/>
      <c r="O297" s="183"/>
      <c r="P297" s="183"/>
      <c r="Q297" s="183"/>
      <c r="R297" s="183"/>
      <c r="S297" s="183"/>
      <c r="T297" s="184"/>
      <c r="AT297" s="178" t="s">
        <v>145</v>
      </c>
      <c r="AU297" s="178" t="s">
        <v>88</v>
      </c>
      <c r="AV297" s="15" t="s">
        <v>141</v>
      </c>
      <c r="AW297" s="15" t="s">
        <v>31</v>
      </c>
      <c r="AX297" s="15" t="s">
        <v>85</v>
      </c>
      <c r="AY297" s="178" t="s">
        <v>134</v>
      </c>
    </row>
    <row r="298" spans="1:65" s="2" customFormat="1" ht="16.5" customHeight="1">
      <c r="A298" s="32"/>
      <c r="B298" s="143"/>
      <c r="C298" s="144" t="s">
        <v>415</v>
      </c>
      <c r="D298" s="144" t="s">
        <v>136</v>
      </c>
      <c r="E298" s="145" t="s">
        <v>810</v>
      </c>
      <c r="F298" s="146" t="s">
        <v>811</v>
      </c>
      <c r="G298" s="147" t="s">
        <v>177</v>
      </c>
      <c r="H298" s="148">
        <v>4.2</v>
      </c>
      <c r="I298" s="149"/>
      <c r="J298" s="150">
        <f>ROUND(I298*H298,2)</f>
        <v>0</v>
      </c>
      <c r="K298" s="146" t="s">
        <v>140</v>
      </c>
      <c r="L298" s="33"/>
      <c r="M298" s="151" t="s">
        <v>1</v>
      </c>
      <c r="N298" s="152" t="s">
        <v>42</v>
      </c>
      <c r="O298" s="58"/>
      <c r="P298" s="153">
        <f>O298*H298</f>
        <v>0</v>
      </c>
      <c r="Q298" s="153">
        <v>0</v>
      </c>
      <c r="R298" s="153">
        <f>Q298*H298</f>
        <v>0</v>
      </c>
      <c r="S298" s="153">
        <v>2.9000000000000001E-2</v>
      </c>
      <c r="T298" s="154">
        <f>S298*H298</f>
        <v>0.12180000000000001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5" t="s">
        <v>141</v>
      </c>
      <c r="AT298" s="155" t="s">
        <v>136</v>
      </c>
      <c r="AU298" s="155" t="s">
        <v>88</v>
      </c>
      <c r="AY298" s="17" t="s">
        <v>134</v>
      </c>
      <c r="BE298" s="156">
        <f>IF(N298="základní",J298,0)</f>
        <v>0</v>
      </c>
      <c r="BF298" s="156">
        <f>IF(N298="snížená",J298,0)</f>
        <v>0</v>
      </c>
      <c r="BG298" s="156">
        <f>IF(N298="zákl. přenesená",J298,0)</f>
        <v>0</v>
      </c>
      <c r="BH298" s="156">
        <f>IF(N298="sníž. přenesená",J298,0)</f>
        <v>0</v>
      </c>
      <c r="BI298" s="156">
        <f>IF(N298="nulová",J298,0)</f>
        <v>0</v>
      </c>
      <c r="BJ298" s="17" t="s">
        <v>85</v>
      </c>
      <c r="BK298" s="156">
        <f>ROUND(I298*H298,2)</f>
        <v>0</v>
      </c>
      <c r="BL298" s="17" t="s">
        <v>141</v>
      </c>
      <c r="BM298" s="155" t="s">
        <v>812</v>
      </c>
    </row>
    <row r="299" spans="1:65" s="2" customFormat="1">
      <c r="A299" s="32"/>
      <c r="B299" s="33"/>
      <c r="C299" s="32"/>
      <c r="D299" s="157" t="s">
        <v>143</v>
      </c>
      <c r="E299" s="32"/>
      <c r="F299" s="158" t="s">
        <v>813</v>
      </c>
      <c r="G299" s="32"/>
      <c r="H299" s="32"/>
      <c r="I299" s="159"/>
      <c r="J299" s="32"/>
      <c r="K299" s="32"/>
      <c r="L299" s="33"/>
      <c r="M299" s="160"/>
      <c r="N299" s="161"/>
      <c r="O299" s="58"/>
      <c r="P299" s="58"/>
      <c r="Q299" s="58"/>
      <c r="R299" s="58"/>
      <c r="S299" s="58"/>
      <c r="T299" s="5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143</v>
      </c>
      <c r="AU299" s="17" t="s">
        <v>88</v>
      </c>
    </row>
    <row r="300" spans="1:65" s="14" customFormat="1">
      <c r="B300" s="170"/>
      <c r="D300" s="157" t="s">
        <v>145</v>
      </c>
      <c r="E300" s="171" t="s">
        <v>1</v>
      </c>
      <c r="F300" s="172" t="s">
        <v>814</v>
      </c>
      <c r="H300" s="171" t="s">
        <v>1</v>
      </c>
      <c r="I300" s="173"/>
      <c r="L300" s="170"/>
      <c r="M300" s="174"/>
      <c r="N300" s="175"/>
      <c r="O300" s="175"/>
      <c r="P300" s="175"/>
      <c r="Q300" s="175"/>
      <c r="R300" s="175"/>
      <c r="S300" s="175"/>
      <c r="T300" s="176"/>
      <c r="AT300" s="171" t="s">
        <v>145</v>
      </c>
      <c r="AU300" s="171" t="s">
        <v>88</v>
      </c>
      <c r="AV300" s="14" t="s">
        <v>85</v>
      </c>
      <c r="AW300" s="14" t="s">
        <v>31</v>
      </c>
      <c r="AX300" s="14" t="s">
        <v>77</v>
      </c>
      <c r="AY300" s="171" t="s">
        <v>134</v>
      </c>
    </row>
    <row r="301" spans="1:65" s="13" customFormat="1">
      <c r="B301" s="162"/>
      <c r="D301" s="157" t="s">
        <v>145</v>
      </c>
      <c r="E301" s="163" t="s">
        <v>1</v>
      </c>
      <c r="F301" s="164" t="s">
        <v>815</v>
      </c>
      <c r="H301" s="165">
        <v>4.2</v>
      </c>
      <c r="I301" s="166"/>
      <c r="L301" s="162"/>
      <c r="M301" s="167"/>
      <c r="N301" s="168"/>
      <c r="O301" s="168"/>
      <c r="P301" s="168"/>
      <c r="Q301" s="168"/>
      <c r="R301" s="168"/>
      <c r="S301" s="168"/>
      <c r="T301" s="169"/>
      <c r="AT301" s="163" t="s">
        <v>145</v>
      </c>
      <c r="AU301" s="163" t="s">
        <v>88</v>
      </c>
      <c r="AV301" s="13" t="s">
        <v>88</v>
      </c>
      <c r="AW301" s="13" t="s">
        <v>31</v>
      </c>
      <c r="AX301" s="13" t="s">
        <v>85</v>
      </c>
      <c r="AY301" s="163" t="s">
        <v>134</v>
      </c>
    </row>
    <row r="302" spans="1:65" s="2" customFormat="1" ht="16.5" customHeight="1">
      <c r="A302" s="32"/>
      <c r="B302" s="143"/>
      <c r="C302" s="144" t="s">
        <v>424</v>
      </c>
      <c r="D302" s="144" t="s">
        <v>136</v>
      </c>
      <c r="E302" s="145" t="s">
        <v>816</v>
      </c>
      <c r="F302" s="146" t="s">
        <v>817</v>
      </c>
      <c r="G302" s="147" t="s">
        <v>177</v>
      </c>
      <c r="H302" s="148">
        <v>5</v>
      </c>
      <c r="I302" s="149"/>
      <c r="J302" s="150">
        <f>ROUND(I302*H302,2)</f>
        <v>0</v>
      </c>
      <c r="K302" s="146" t="s">
        <v>140</v>
      </c>
      <c r="L302" s="33"/>
      <c r="M302" s="151" t="s">
        <v>1</v>
      </c>
      <c r="N302" s="152" t="s">
        <v>42</v>
      </c>
      <c r="O302" s="58"/>
      <c r="P302" s="153">
        <f>O302*H302</f>
        <v>0</v>
      </c>
      <c r="Q302" s="153">
        <v>0</v>
      </c>
      <c r="R302" s="153">
        <f>Q302*H302</f>
        <v>0</v>
      </c>
      <c r="S302" s="153">
        <v>5.0000000000000001E-3</v>
      </c>
      <c r="T302" s="154">
        <f>S302*H302</f>
        <v>2.5000000000000001E-2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5" t="s">
        <v>141</v>
      </c>
      <c r="AT302" s="155" t="s">
        <v>136</v>
      </c>
      <c r="AU302" s="155" t="s">
        <v>88</v>
      </c>
      <c r="AY302" s="17" t="s">
        <v>134</v>
      </c>
      <c r="BE302" s="156">
        <f>IF(N302="základní",J302,0)</f>
        <v>0</v>
      </c>
      <c r="BF302" s="156">
        <f>IF(N302="snížená",J302,0)</f>
        <v>0</v>
      </c>
      <c r="BG302" s="156">
        <f>IF(N302="zákl. přenesená",J302,0)</f>
        <v>0</v>
      </c>
      <c r="BH302" s="156">
        <f>IF(N302="sníž. přenesená",J302,0)</f>
        <v>0</v>
      </c>
      <c r="BI302" s="156">
        <f>IF(N302="nulová",J302,0)</f>
        <v>0</v>
      </c>
      <c r="BJ302" s="17" t="s">
        <v>85</v>
      </c>
      <c r="BK302" s="156">
        <f>ROUND(I302*H302,2)</f>
        <v>0</v>
      </c>
      <c r="BL302" s="17" t="s">
        <v>141</v>
      </c>
      <c r="BM302" s="155" t="s">
        <v>818</v>
      </c>
    </row>
    <row r="303" spans="1:65" s="2" customFormat="1">
      <c r="A303" s="32"/>
      <c r="B303" s="33"/>
      <c r="C303" s="32"/>
      <c r="D303" s="157" t="s">
        <v>143</v>
      </c>
      <c r="E303" s="32"/>
      <c r="F303" s="158" t="s">
        <v>819</v>
      </c>
      <c r="G303" s="32"/>
      <c r="H303" s="32"/>
      <c r="I303" s="159"/>
      <c r="J303" s="32"/>
      <c r="K303" s="32"/>
      <c r="L303" s="33"/>
      <c r="M303" s="160"/>
      <c r="N303" s="161"/>
      <c r="O303" s="58"/>
      <c r="P303" s="58"/>
      <c r="Q303" s="58"/>
      <c r="R303" s="58"/>
      <c r="S303" s="58"/>
      <c r="T303" s="59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7" t="s">
        <v>143</v>
      </c>
      <c r="AU303" s="17" t="s">
        <v>88</v>
      </c>
    </row>
    <row r="304" spans="1:65" s="14" customFormat="1">
      <c r="B304" s="170"/>
      <c r="D304" s="157" t="s">
        <v>145</v>
      </c>
      <c r="E304" s="171" t="s">
        <v>1</v>
      </c>
      <c r="F304" s="172" t="s">
        <v>820</v>
      </c>
      <c r="H304" s="171" t="s">
        <v>1</v>
      </c>
      <c r="I304" s="173"/>
      <c r="L304" s="170"/>
      <c r="M304" s="174"/>
      <c r="N304" s="175"/>
      <c r="O304" s="175"/>
      <c r="P304" s="175"/>
      <c r="Q304" s="175"/>
      <c r="R304" s="175"/>
      <c r="S304" s="175"/>
      <c r="T304" s="176"/>
      <c r="AT304" s="171" t="s">
        <v>145</v>
      </c>
      <c r="AU304" s="171" t="s">
        <v>88</v>
      </c>
      <c r="AV304" s="14" t="s">
        <v>85</v>
      </c>
      <c r="AW304" s="14" t="s">
        <v>31</v>
      </c>
      <c r="AX304" s="14" t="s">
        <v>77</v>
      </c>
      <c r="AY304" s="171" t="s">
        <v>134</v>
      </c>
    </row>
    <row r="305" spans="1:65" s="13" customFormat="1">
      <c r="B305" s="162"/>
      <c r="D305" s="157" t="s">
        <v>145</v>
      </c>
      <c r="E305" s="163" t="s">
        <v>1</v>
      </c>
      <c r="F305" s="164" t="s">
        <v>821</v>
      </c>
      <c r="H305" s="165">
        <v>5</v>
      </c>
      <c r="I305" s="166"/>
      <c r="L305" s="162"/>
      <c r="M305" s="167"/>
      <c r="N305" s="168"/>
      <c r="O305" s="168"/>
      <c r="P305" s="168"/>
      <c r="Q305" s="168"/>
      <c r="R305" s="168"/>
      <c r="S305" s="168"/>
      <c r="T305" s="169"/>
      <c r="AT305" s="163" t="s">
        <v>145</v>
      </c>
      <c r="AU305" s="163" t="s">
        <v>88</v>
      </c>
      <c r="AV305" s="13" t="s">
        <v>88</v>
      </c>
      <c r="AW305" s="13" t="s">
        <v>31</v>
      </c>
      <c r="AX305" s="13" t="s">
        <v>85</v>
      </c>
      <c r="AY305" s="163" t="s">
        <v>134</v>
      </c>
    </row>
    <row r="306" spans="1:65" s="2" customFormat="1" ht="16.5" customHeight="1">
      <c r="A306" s="32"/>
      <c r="B306" s="143"/>
      <c r="C306" s="144" t="s">
        <v>431</v>
      </c>
      <c r="D306" s="144" t="s">
        <v>136</v>
      </c>
      <c r="E306" s="145" t="s">
        <v>425</v>
      </c>
      <c r="F306" s="146" t="s">
        <v>426</v>
      </c>
      <c r="G306" s="147" t="s">
        <v>177</v>
      </c>
      <c r="H306" s="148">
        <v>23.6</v>
      </c>
      <c r="I306" s="149"/>
      <c r="J306" s="150">
        <f>ROUND(I306*H306,2)</f>
        <v>0</v>
      </c>
      <c r="K306" s="146" t="s">
        <v>140</v>
      </c>
      <c r="L306" s="33"/>
      <c r="M306" s="151" t="s">
        <v>1</v>
      </c>
      <c r="N306" s="152" t="s">
        <v>42</v>
      </c>
      <c r="O306" s="58"/>
      <c r="P306" s="153">
        <f>O306*H306</f>
        <v>0</v>
      </c>
      <c r="Q306" s="153">
        <v>0</v>
      </c>
      <c r="R306" s="153">
        <f>Q306*H306</f>
        <v>0</v>
      </c>
      <c r="S306" s="153">
        <v>1.4999999999999999E-2</v>
      </c>
      <c r="T306" s="154">
        <f>S306*H306</f>
        <v>0.35399999999999998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55" t="s">
        <v>141</v>
      </c>
      <c r="AT306" s="155" t="s">
        <v>136</v>
      </c>
      <c r="AU306" s="155" t="s">
        <v>88</v>
      </c>
      <c r="AY306" s="17" t="s">
        <v>134</v>
      </c>
      <c r="BE306" s="156">
        <f>IF(N306="základní",J306,0)</f>
        <v>0</v>
      </c>
      <c r="BF306" s="156">
        <f>IF(N306="snížená",J306,0)</f>
        <v>0</v>
      </c>
      <c r="BG306" s="156">
        <f>IF(N306="zákl. přenesená",J306,0)</f>
        <v>0</v>
      </c>
      <c r="BH306" s="156">
        <f>IF(N306="sníž. přenesená",J306,0)</f>
        <v>0</v>
      </c>
      <c r="BI306" s="156">
        <f>IF(N306="nulová",J306,0)</f>
        <v>0</v>
      </c>
      <c r="BJ306" s="17" t="s">
        <v>85</v>
      </c>
      <c r="BK306" s="156">
        <f>ROUND(I306*H306,2)</f>
        <v>0</v>
      </c>
      <c r="BL306" s="17" t="s">
        <v>141</v>
      </c>
      <c r="BM306" s="155" t="s">
        <v>427</v>
      </c>
    </row>
    <row r="307" spans="1:65" s="2" customFormat="1">
      <c r="A307" s="32"/>
      <c r="B307" s="33"/>
      <c r="C307" s="32"/>
      <c r="D307" s="157" t="s">
        <v>143</v>
      </c>
      <c r="E307" s="32"/>
      <c r="F307" s="158" t="s">
        <v>428</v>
      </c>
      <c r="G307" s="32"/>
      <c r="H307" s="32"/>
      <c r="I307" s="159"/>
      <c r="J307" s="32"/>
      <c r="K307" s="32"/>
      <c r="L307" s="33"/>
      <c r="M307" s="160"/>
      <c r="N307" s="161"/>
      <c r="O307" s="58"/>
      <c r="P307" s="58"/>
      <c r="Q307" s="58"/>
      <c r="R307" s="58"/>
      <c r="S307" s="58"/>
      <c r="T307" s="59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143</v>
      </c>
      <c r="AU307" s="17" t="s">
        <v>88</v>
      </c>
    </row>
    <row r="308" spans="1:65" s="14" customFormat="1">
      <c r="B308" s="170"/>
      <c r="D308" s="157" t="s">
        <v>145</v>
      </c>
      <c r="E308" s="171" t="s">
        <v>1</v>
      </c>
      <c r="F308" s="172" t="s">
        <v>822</v>
      </c>
      <c r="H308" s="171" t="s">
        <v>1</v>
      </c>
      <c r="I308" s="173"/>
      <c r="L308" s="170"/>
      <c r="M308" s="174"/>
      <c r="N308" s="175"/>
      <c r="O308" s="175"/>
      <c r="P308" s="175"/>
      <c r="Q308" s="175"/>
      <c r="R308" s="175"/>
      <c r="S308" s="175"/>
      <c r="T308" s="176"/>
      <c r="AT308" s="171" t="s">
        <v>145</v>
      </c>
      <c r="AU308" s="171" t="s">
        <v>88</v>
      </c>
      <c r="AV308" s="14" t="s">
        <v>85</v>
      </c>
      <c r="AW308" s="14" t="s">
        <v>31</v>
      </c>
      <c r="AX308" s="14" t="s">
        <v>77</v>
      </c>
      <c r="AY308" s="171" t="s">
        <v>134</v>
      </c>
    </row>
    <row r="309" spans="1:65" s="13" customFormat="1">
      <c r="B309" s="162"/>
      <c r="D309" s="157" t="s">
        <v>145</v>
      </c>
      <c r="E309" s="163" t="s">
        <v>1</v>
      </c>
      <c r="F309" s="164" t="s">
        <v>823</v>
      </c>
      <c r="H309" s="165">
        <v>23.6</v>
      </c>
      <c r="I309" s="166"/>
      <c r="L309" s="162"/>
      <c r="M309" s="167"/>
      <c r="N309" s="168"/>
      <c r="O309" s="168"/>
      <c r="P309" s="168"/>
      <c r="Q309" s="168"/>
      <c r="R309" s="168"/>
      <c r="S309" s="168"/>
      <c r="T309" s="169"/>
      <c r="AT309" s="163" t="s">
        <v>145</v>
      </c>
      <c r="AU309" s="163" t="s">
        <v>88</v>
      </c>
      <c r="AV309" s="13" t="s">
        <v>88</v>
      </c>
      <c r="AW309" s="13" t="s">
        <v>31</v>
      </c>
      <c r="AX309" s="13" t="s">
        <v>85</v>
      </c>
      <c r="AY309" s="163" t="s">
        <v>134</v>
      </c>
    </row>
    <row r="310" spans="1:65" s="2" customFormat="1" ht="16.5" customHeight="1">
      <c r="A310" s="32"/>
      <c r="B310" s="143"/>
      <c r="C310" s="144" t="s">
        <v>438</v>
      </c>
      <c r="D310" s="144" t="s">
        <v>136</v>
      </c>
      <c r="E310" s="145" t="s">
        <v>824</v>
      </c>
      <c r="F310" s="146" t="s">
        <v>825</v>
      </c>
      <c r="G310" s="147" t="s">
        <v>177</v>
      </c>
      <c r="H310" s="148">
        <v>3.9</v>
      </c>
      <c r="I310" s="149"/>
      <c r="J310" s="150">
        <f>ROUND(I310*H310,2)</f>
        <v>0</v>
      </c>
      <c r="K310" s="146" t="s">
        <v>140</v>
      </c>
      <c r="L310" s="33"/>
      <c r="M310" s="151" t="s">
        <v>1</v>
      </c>
      <c r="N310" s="152" t="s">
        <v>42</v>
      </c>
      <c r="O310" s="58"/>
      <c r="P310" s="153">
        <f>O310*H310</f>
        <v>0</v>
      </c>
      <c r="Q310" s="153">
        <v>1.0000000000000001E-5</v>
      </c>
      <c r="R310" s="153">
        <f>Q310*H310</f>
        <v>3.8999999999999999E-5</v>
      </c>
      <c r="S310" s="153">
        <v>0</v>
      </c>
      <c r="T310" s="154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55" t="s">
        <v>141</v>
      </c>
      <c r="AT310" s="155" t="s">
        <v>136</v>
      </c>
      <c r="AU310" s="155" t="s">
        <v>88</v>
      </c>
      <c r="AY310" s="17" t="s">
        <v>134</v>
      </c>
      <c r="BE310" s="156">
        <f>IF(N310="základní",J310,0)</f>
        <v>0</v>
      </c>
      <c r="BF310" s="156">
        <f>IF(N310="snížená",J310,0)</f>
        <v>0</v>
      </c>
      <c r="BG310" s="156">
        <f>IF(N310="zákl. přenesená",J310,0)</f>
        <v>0</v>
      </c>
      <c r="BH310" s="156">
        <f>IF(N310="sníž. přenesená",J310,0)</f>
        <v>0</v>
      </c>
      <c r="BI310" s="156">
        <f>IF(N310="nulová",J310,0)</f>
        <v>0</v>
      </c>
      <c r="BJ310" s="17" t="s">
        <v>85</v>
      </c>
      <c r="BK310" s="156">
        <f>ROUND(I310*H310,2)</f>
        <v>0</v>
      </c>
      <c r="BL310" s="17" t="s">
        <v>141</v>
      </c>
      <c r="BM310" s="155" t="s">
        <v>826</v>
      </c>
    </row>
    <row r="311" spans="1:65" s="2" customFormat="1">
      <c r="A311" s="32"/>
      <c r="B311" s="33"/>
      <c r="C311" s="32"/>
      <c r="D311" s="157" t="s">
        <v>143</v>
      </c>
      <c r="E311" s="32"/>
      <c r="F311" s="158" t="s">
        <v>827</v>
      </c>
      <c r="G311" s="32"/>
      <c r="H311" s="32"/>
      <c r="I311" s="159"/>
      <c r="J311" s="32"/>
      <c r="K311" s="32"/>
      <c r="L311" s="33"/>
      <c r="M311" s="160"/>
      <c r="N311" s="161"/>
      <c r="O311" s="58"/>
      <c r="P311" s="58"/>
      <c r="Q311" s="58"/>
      <c r="R311" s="58"/>
      <c r="S311" s="58"/>
      <c r="T311" s="59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7" t="s">
        <v>143</v>
      </c>
      <c r="AU311" s="17" t="s">
        <v>88</v>
      </c>
    </row>
    <row r="312" spans="1:65" s="14" customFormat="1">
      <c r="B312" s="170"/>
      <c r="D312" s="157" t="s">
        <v>145</v>
      </c>
      <c r="E312" s="171" t="s">
        <v>1</v>
      </c>
      <c r="F312" s="172" t="s">
        <v>828</v>
      </c>
      <c r="H312" s="171" t="s">
        <v>1</v>
      </c>
      <c r="I312" s="173"/>
      <c r="L312" s="170"/>
      <c r="M312" s="174"/>
      <c r="N312" s="175"/>
      <c r="O312" s="175"/>
      <c r="P312" s="175"/>
      <c r="Q312" s="175"/>
      <c r="R312" s="175"/>
      <c r="S312" s="175"/>
      <c r="T312" s="176"/>
      <c r="AT312" s="171" t="s">
        <v>145</v>
      </c>
      <c r="AU312" s="171" t="s">
        <v>88</v>
      </c>
      <c r="AV312" s="14" t="s">
        <v>85</v>
      </c>
      <c r="AW312" s="14" t="s">
        <v>31</v>
      </c>
      <c r="AX312" s="14" t="s">
        <v>77</v>
      </c>
      <c r="AY312" s="171" t="s">
        <v>134</v>
      </c>
    </row>
    <row r="313" spans="1:65" s="13" customFormat="1">
      <c r="B313" s="162"/>
      <c r="D313" s="157" t="s">
        <v>145</v>
      </c>
      <c r="E313" s="163" t="s">
        <v>1</v>
      </c>
      <c r="F313" s="164" t="s">
        <v>829</v>
      </c>
      <c r="H313" s="165">
        <v>3.9</v>
      </c>
      <c r="I313" s="166"/>
      <c r="L313" s="162"/>
      <c r="M313" s="167"/>
      <c r="N313" s="168"/>
      <c r="O313" s="168"/>
      <c r="P313" s="168"/>
      <c r="Q313" s="168"/>
      <c r="R313" s="168"/>
      <c r="S313" s="168"/>
      <c r="T313" s="169"/>
      <c r="AT313" s="163" t="s">
        <v>145</v>
      </c>
      <c r="AU313" s="163" t="s">
        <v>88</v>
      </c>
      <c r="AV313" s="13" t="s">
        <v>88</v>
      </c>
      <c r="AW313" s="13" t="s">
        <v>31</v>
      </c>
      <c r="AX313" s="13" t="s">
        <v>85</v>
      </c>
      <c r="AY313" s="163" t="s">
        <v>134</v>
      </c>
    </row>
    <row r="314" spans="1:65" s="2" customFormat="1" ht="16.5" customHeight="1">
      <c r="A314" s="32"/>
      <c r="B314" s="143"/>
      <c r="C314" s="185" t="s">
        <v>445</v>
      </c>
      <c r="D314" s="185" t="s">
        <v>326</v>
      </c>
      <c r="E314" s="186" t="s">
        <v>830</v>
      </c>
      <c r="F314" s="187" t="s">
        <v>831</v>
      </c>
      <c r="G314" s="188" t="s">
        <v>177</v>
      </c>
      <c r="H314" s="189">
        <v>3.9590000000000001</v>
      </c>
      <c r="I314" s="190"/>
      <c r="J314" s="191">
        <f>ROUND(I314*H314,2)</f>
        <v>0</v>
      </c>
      <c r="K314" s="187" t="s">
        <v>140</v>
      </c>
      <c r="L314" s="192"/>
      <c r="M314" s="193" t="s">
        <v>1</v>
      </c>
      <c r="N314" s="194" t="s">
        <v>42</v>
      </c>
      <c r="O314" s="58"/>
      <c r="P314" s="153">
        <f>O314*H314</f>
        <v>0</v>
      </c>
      <c r="Q314" s="153">
        <v>2.3999999999999998E-3</v>
      </c>
      <c r="R314" s="153">
        <f>Q314*H314</f>
        <v>9.5015999999999989E-3</v>
      </c>
      <c r="S314" s="153">
        <v>0</v>
      </c>
      <c r="T314" s="154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5" t="s">
        <v>190</v>
      </c>
      <c r="AT314" s="155" t="s">
        <v>326</v>
      </c>
      <c r="AU314" s="155" t="s">
        <v>88</v>
      </c>
      <c r="AY314" s="17" t="s">
        <v>134</v>
      </c>
      <c r="BE314" s="156">
        <f>IF(N314="základní",J314,0)</f>
        <v>0</v>
      </c>
      <c r="BF314" s="156">
        <f>IF(N314="snížená",J314,0)</f>
        <v>0</v>
      </c>
      <c r="BG314" s="156">
        <f>IF(N314="zákl. přenesená",J314,0)</f>
        <v>0</v>
      </c>
      <c r="BH314" s="156">
        <f>IF(N314="sníž. přenesená",J314,0)</f>
        <v>0</v>
      </c>
      <c r="BI314" s="156">
        <f>IF(N314="nulová",J314,0)</f>
        <v>0</v>
      </c>
      <c r="BJ314" s="17" t="s">
        <v>85</v>
      </c>
      <c r="BK314" s="156">
        <f>ROUND(I314*H314,2)</f>
        <v>0</v>
      </c>
      <c r="BL314" s="17" t="s">
        <v>141</v>
      </c>
      <c r="BM314" s="155" t="s">
        <v>832</v>
      </c>
    </row>
    <row r="315" spans="1:65" s="2" customFormat="1">
      <c r="A315" s="32"/>
      <c r="B315" s="33"/>
      <c r="C315" s="32"/>
      <c r="D315" s="157" t="s">
        <v>143</v>
      </c>
      <c r="E315" s="32"/>
      <c r="F315" s="158" t="s">
        <v>831</v>
      </c>
      <c r="G315" s="32"/>
      <c r="H315" s="32"/>
      <c r="I315" s="159"/>
      <c r="J315" s="32"/>
      <c r="K315" s="32"/>
      <c r="L315" s="33"/>
      <c r="M315" s="160"/>
      <c r="N315" s="161"/>
      <c r="O315" s="58"/>
      <c r="P315" s="58"/>
      <c r="Q315" s="58"/>
      <c r="R315" s="58"/>
      <c r="S315" s="58"/>
      <c r="T315" s="59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7" t="s">
        <v>143</v>
      </c>
      <c r="AU315" s="17" t="s">
        <v>88</v>
      </c>
    </row>
    <row r="316" spans="1:65" s="13" customFormat="1">
      <c r="B316" s="162"/>
      <c r="D316" s="157" t="s">
        <v>145</v>
      </c>
      <c r="E316" s="163" t="s">
        <v>1</v>
      </c>
      <c r="F316" s="164" t="s">
        <v>833</v>
      </c>
      <c r="H316" s="165">
        <v>3.9</v>
      </c>
      <c r="I316" s="166"/>
      <c r="L316" s="162"/>
      <c r="M316" s="167"/>
      <c r="N316" s="168"/>
      <c r="O316" s="168"/>
      <c r="P316" s="168"/>
      <c r="Q316" s="168"/>
      <c r="R316" s="168"/>
      <c r="S316" s="168"/>
      <c r="T316" s="169"/>
      <c r="AT316" s="163" t="s">
        <v>145</v>
      </c>
      <c r="AU316" s="163" t="s">
        <v>88</v>
      </c>
      <c r="AV316" s="13" t="s">
        <v>88</v>
      </c>
      <c r="AW316" s="13" t="s">
        <v>31</v>
      </c>
      <c r="AX316" s="13" t="s">
        <v>85</v>
      </c>
      <c r="AY316" s="163" t="s">
        <v>134</v>
      </c>
    </row>
    <row r="317" spans="1:65" s="14" customFormat="1">
      <c r="B317" s="170"/>
      <c r="D317" s="157" t="s">
        <v>145</v>
      </c>
      <c r="E317" s="171" t="s">
        <v>1</v>
      </c>
      <c r="F317" s="172" t="s">
        <v>450</v>
      </c>
      <c r="H317" s="171" t="s">
        <v>1</v>
      </c>
      <c r="I317" s="173"/>
      <c r="L317" s="170"/>
      <c r="M317" s="174"/>
      <c r="N317" s="175"/>
      <c r="O317" s="175"/>
      <c r="P317" s="175"/>
      <c r="Q317" s="175"/>
      <c r="R317" s="175"/>
      <c r="S317" s="175"/>
      <c r="T317" s="176"/>
      <c r="AT317" s="171" t="s">
        <v>145</v>
      </c>
      <c r="AU317" s="171" t="s">
        <v>88</v>
      </c>
      <c r="AV317" s="14" t="s">
        <v>85</v>
      </c>
      <c r="AW317" s="14" t="s">
        <v>31</v>
      </c>
      <c r="AX317" s="14" t="s">
        <v>77</v>
      </c>
      <c r="AY317" s="171" t="s">
        <v>134</v>
      </c>
    </row>
    <row r="318" spans="1:65" s="13" customFormat="1">
      <c r="B318" s="162"/>
      <c r="D318" s="157" t="s">
        <v>145</v>
      </c>
      <c r="F318" s="164" t="s">
        <v>834</v>
      </c>
      <c r="H318" s="165">
        <v>3.9590000000000001</v>
      </c>
      <c r="I318" s="166"/>
      <c r="L318" s="162"/>
      <c r="M318" s="167"/>
      <c r="N318" s="168"/>
      <c r="O318" s="168"/>
      <c r="P318" s="168"/>
      <c r="Q318" s="168"/>
      <c r="R318" s="168"/>
      <c r="S318" s="168"/>
      <c r="T318" s="169"/>
      <c r="AT318" s="163" t="s">
        <v>145</v>
      </c>
      <c r="AU318" s="163" t="s">
        <v>88</v>
      </c>
      <c r="AV318" s="13" t="s">
        <v>88</v>
      </c>
      <c r="AW318" s="13" t="s">
        <v>3</v>
      </c>
      <c r="AX318" s="13" t="s">
        <v>85</v>
      </c>
      <c r="AY318" s="163" t="s">
        <v>134</v>
      </c>
    </row>
    <row r="319" spans="1:65" s="2" customFormat="1" ht="16.5" customHeight="1">
      <c r="A319" s="32"/>
      <c r="B319" s="143"/>
      <c r="C319" s="144" t="s">
        <v>452</v>
      </c>
      <c r="D319" s="144" t="s">
        <v>136</v>
      </c>
      <c r="E319" s="145" t="s">
        <v>835</v>
      </c>
      <c r="F319" s="146" t="s">
        <v>836</v>
      </c>
      <c r="G319" s="147" t="s">
        <v>177</v>
      </c>
      <c r="H319" s="148">
        <v>28.1</v>
      </c>
      <c r="I319" s="149"/>
      <c r="J319" s="150">
        <f>ROUND(I319*H319,2)</f>
        <v>0</v>
      </c>
      <c r="K319" s="146" t="s">
        <v>140</v>
      </c>
      <c r="L319" s="33"/>
      <c r="M319" s="151" t="s">
        <v>1</v>
      </c>
      <c r="N319" s="152" t="s">
        <v>42</v>
      </c>
      <c r="O319" s="58"/>
      <c r="P319" s="153">
        <f>O319*H319</f>
        <v>0</v>
      </c>
      <c r="Q319" s="153">
        <v>1.0000000000000001E-5</v>
      </c>
      <c r="R319" s="153">
        <f>Q319*H319</f>
        <v>2.8100000000000005E-4</v>
      </c>
      <c r="S319" s="153">
        <v>0</v>
      </c>
      <c r="T319" s="154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5" t="s">
        <v>141</v>
      </c>
      <c r="AT319" s="155" t="s">
        <v>136</v>
      </c>
      <c r="AU319" s="155" t="s">
        <v>88</v>
      </c>
      <c r="AY319" s="17" t="s">
        <v>134</v>
      </c>
      <c r="BE319" s="156">
        <f>IF(N319="základní",J319,0)</f>
        <v>0</v>
      </c>
      <c r="BF319" s="156">
        <f>IF(N319="snížená",J319,0)</f>
        <v>0</v>
      </c>
      <c r="BG319" s="156">
        <f>IF(N319="zákl. přenesená",J319,0)</f>
        <v>0</v>
      </c>
      <c r="BH319" s="156">
        <f>IF(N319="sníž. přenesená",J319,0)</f>
        <v>0</v>
      </c>
      <c r="BI319" s="156">
        <f>IF(N319="nulová",J319,0)</f>
        <v>0</v>
      </c>
      <c r="BJ319" s="17" t="s">
        <v>85</v>
      </c>
      <c r="BK319" s="156">
        <f>ROUND(I319*H319,2)</f>
        <v>0</v>
      </c>
      <c r="BL319" s="17" t="s">
        <v>141</v>
      </c>
      <c r="BM319" s="155" t="s">
        <v>837</v>
      </c>
    </row>
    <row r="320" spans="1:65" s="2" customFormat="1">
      <c r="A320" s="32"/>
      <c r="B320" s="33"/>
      <c r="C320" s="32"/>
      <c r="D320" s="157" t="s">
        <v>143</v>
      </c>
      <c r="E320" s="32"/>
      <c r="F320" s="158" t="s">
        <v>838</v>
      </c>
      <c r="G320" s="32"/>
      <c r="H320" s="32"/>
      <c r="I320" s="159"/>
      <c r="J320" s="32"/>
      <c r="K320" s="32"/>
      <c r="L320" s="33"/>
      <c r="M320" s="160"/>
      <c r="N320" s="161"/>
      <c r="O320" s="58"/>
      <c r="P320" s="58"/>
      <c r="Q320" s="58"/>
      <c r="R320" s="58"/>
      <c r="S320" s="58"/>
      <c r="T320" s="59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7" t="s">
        <v>143</v>
      </c>
      <c r="AU320" s="17" t="s">
        <v>88</v>
      </c>
    </row>
    <row r="321" spans="1:65" s="14" customFormat="1">
      <c r="B321" s="170"/>
      <c r="D321" s="157" t="s">
        <v>145</v>
      </c>
      <c r="E321" s="171" t="s">
        <v>1</v>
      </c>
      <c r="F321" s="172" t="s">
        <v>839</v>
      </c>
      <c r="H321" s="171" t="s">
        <v>1</v>
      </c>
      <c r="I321" s="173"/>
      <c r="L321" s="170"/>
      <c r="M321" s="174"/>
      <c r="N321" s="175"/>
      <c r="O321" s="175"/>
      <c r="P321" s="175"/>
      <c r="Q321" s="175"/>
      <c r="R321" s="175"/>
      <c r="S321" s="175"/>
      <c r="T321" s="176"/>
      <c r="AT321" s="171" t="s">
        <v>145</v>
      </c>
      <c r="AU321" s="171" t="s">
        <v>88</v>
      </c>
      <c r="AV321" s="14" t="s">
        <v>85</v>
      </c>
      <c r="AW321" s="14" t="s">
        <v>31</v>
      </c>
      <c r="AX321" s="14" t="s">
        <v>77</v>
      </c>
      <c r="AY321" s="171" t="s">
        <v>134</v>
      </c>
    </row>
    <row r="322" spans="1:65" s="13" customFormat="1">
      <c r="B322" s="162"/>
      <c r="D322" s="157" t="s">
        <v>145</v>
      </c>
      <c r="E322" s="163" t="s">
        <v>1</v>
      </c>
      <c r="F322" s="164" t="s">
        <v>840</v>
      </c>
      <c r="H322" s="165">
        <v>28.1</v>
      </c>
      <c r="I322" s="166"/>
      <c r="L322" s="162"/>
      <c r="M322" s="167"/>
      <c r="N322" s="168"/>
      <c r="O322" s="168"/>
      <c r="P322" s="168"/>
      <c r="Q322" s="168"/>
      <c r="R322" s="168"/>
      <c r="S322" s="168"/>
      <c r="T322" s="169"/>
      <c r="AT322" s="163" t="s">
        <v>145</v>
      </c>
      <c r="AU322" s="163" t="s">
        <v>88</v>
      </c>
      <c r="AV322" s="13" t="s">
        <v>88</v>
      </c>
      <c r="AW322" s="13" t="s">
        <v>31</v>
      </c>
      <c r="AX322" s="13" t="s">
        <v>85</v>
      </c>
      <c r="AY322" s="163" t="s">
        <v>134</v>
      </c>
    </row>
    <row r="323" spans="1:65" s="2" customFormat="1" ht="16.5" customHeight="1">
      <c r="A323" s="32"/>
      <c r="B323" s="143"/>
      <c r="C323" s="185" t="s">
        <v>459</v>
      </c>
      <c r="D323" s="185" t="s">
        <v>326</v>
      </c>
      <c r="E323" s="186" t="s">
        <v>841</v>
      </c>
      <c r="F323" s="187" t="s">
        <v>842</v>
      </c>
      <c r="G323" s="188" t="s">
        <v>177</v>
      </c>
      <c r="H323" s="189">
        <v>28.521999999999998</v>
      </c>
      <c r="I323" s="190"/>
      <c r="J323" s="191">
        <f>ROUND(I323*H323,2)</f>
        <v>0</v>
      </c>
      <c r="K323" s="187" t="s">
        <v>140</v>
      </c>
      <c r="L323" s="192"/>
      <c r="M323" s="193" t="s">
        <v>1</v>
      </c>
      <c r="N323" s="194" t="s">
        <v>42</v>
      </c>
      <c r="O323" s="58"/>
      <c r="P323" s="153">
        <f>O323*H323</f>
        <v>0</v>
      </c>
      <c r="Q323" s="153">
        <v>5.0000000000000001E-3</v>
      </c>
      <c r="R323" s="153">
        <f>Q323*H323</f>
        <v>0.14260999999999999</v>
      </c>
      <c r="S323" s="153">
        <v>0</v>
      </c>
      <c r="T323" s="154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5" t="s">
        <v>190</v>
      </c>
      <c r="AT323" s="155" t="s">
        <v>326</v>
      </c>
      <c r="AU323" s="155" t="s">
        <v>88</v>
      </c>
      <c r="AY323" s="17" t="s">
        <v>134</v>
      </c>
      <c r="BE323" s="156">
        <f>IF(N323="základní",J323,0)</f>
        <v>0</v>
      </c>
      <c r="BF323" s="156">
        <f>IF(N323="snížená",J323,0)</f>
        <v>0</v>
      </c>
      <c r="BG323" s="156">
        <f>IF(N323="zákl. přenesená",J323,0)</f>
        <v>0</v>
      </c>
      <c r="BH323" s="156">
        <f>IF(N323="sníž. přenesená",J323,0)</f>
        <v>0</v>
      </c>
      <c r="BI323" s="156">
        <f>IF(N323="nulová",J323,0)</f>
        <v>0</v>
      </c>
      <c r="BJ323" s="17" t="s">
        <v>85</v>
      </c>
      <c r="BK323" s="156">
        <f>ROUND(I323*H323,2)</f>
        <v>0</v>
      </c>
      <c r="BL323" s="17" t="s">
        <v>141</v>
      </c>
      <c r="BM323" s="155" t="s">
        <v>843</v>
      </c>
    </row>
    <row r="324" spans="1:65" s="2" customFormat="1">
      <c r="A324" s="32"/>
      <c r="B324" s="33"/>
      <c r="C324" s="32"/>
      <c r="D324" s="157" t="s">
        <v>143</v>
      </c>
      <c r="E324" s="32"/>
      <c r="F324" s="158" t="s">
        <v>842</v>
      </c>
      <c r="G324" s="32"/>
      <c r="H324" s="32"/>
      <c r="I324" s="159"/>
      <c r="J324" s="32"/>
      <c r="K324" s="32"/>
      <c r="L324" s="33"/>
      <c r="M324" s="160"/>
      <c r="N324" s="161"/>
      <c r="O324" s="58"/>
      <c r="P324" s="58"/>
      <c r="Q324" s="58"/>
      <c r="R324" s="58"/>
      <c r="S324" s="58"/>
      <c r="T324" s="59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T324" s="17" t="s">
        <v>143</v>
      </c>
      <c r="AU324" s="17" t="s">
        <v>88</v>
      </c>
    </row>
    <row r="325" spans="1:65" s="13" customFormat="1">
      <c r="B325" s="162"/>
      <c r="D325" s="157" t="s">
        <v>145</v>
      </c>
      <c r="E325" s="163" t="s">
        <v>1</v>
      </c>
      <c r="F325" s="164" t="s">
        <v>844</v>
      </c>
      <c r="H325" s="165">
        <v>28.1</v>
      </c>
      <c r="I325" s="166"/>
      <c r="L325" s="162"/>
      <c r="M325" s="167"/>
      <c r="N325" s="168"/>
      <c r="O325" s="168"/>
      <c r="P325" s="168"/>
      <c r="Q325" s="168"/>
      <c r="R325" s="168"/>
      <c r="S325" s="168"/>
      <c r="T325" s="169"/>
      <c r="AT325" s="163" t="s">
        <v>145</v>
      </c>
      <c r="AU325" s="163" t="s">
        <v>88</v>
      </c>
      <c r="AV325" s="13" t="s">
        <v>88</v>
      </c>
      <c r="AW325" s="13" t="s">
        <v>31</v>
      </c>
      <c r="AX325" s="13" t="s">
        <v>85</v>
      </c>
      <c r="AY325" s="163" t="s">
        <v>134</v>
      </c>
    </row>
    <row r="326" spans="1:65" s="14" customFormat="1">
      <c r="B326" s="170"/>
      <c r="D326" s="157" t="s">
        <v>145</v>
      </c>
      <c r="E326" s="171" t="s">
        <v>1</v>
      </c>
      <c r="F326" s="172" t="s">
        <v>450</v>
      </c>
      <c r="H326" s="171" t="s">
        <v>1</v>
      </c>
      <c r="I326" s="173"/>
      <c r="L326" s="170"/>
      <c r="M326" s="174"/>
      <c r="N326" s="175"/>
      <c r="O326" s="175"/>
      <c r="P326" s="175"/>
      <c r="Q326" s="175"/>
      <c r="R326" s="175"/>
      <c r="S326" s="175"/>
      <c r="T326" s="176"/>
      <c r="AT326" s="171" t="s">
        <v>145</v>
      </c>
      <c r="AU326" s="171" t="s">
        <v>88</v>
      </c>
      <c r="AV326" s="14" t="s">
        <v>85</v>
      </c>
      <c r="AW326" s="14" t="s">
        <v>31</v>
      </c>
      <c r="AX326" s="14" t="s">
        <v>77</v>
      </c>
      <c r="AY326" s="171" t="s">
        <v>134</v>
      </c>
    </row>
    <row r="327" spans="1:65" s="13" customFormat="1">
      <c r="B327" s="162"/>
      <c r="D327" s="157" t="s">
        <v>145</v>
      </c>
      <c r="F327" s="164" t="s">
        <v>845</v>
      </c>
      <c r="H327" s="165">
        <v>28.521999999999998</v>
      </c>
      <c r="I327" s="166"/>
      <c r="L327" s="162"/>
      <c r="M327" s="167"/>
      <c r="N327" s="168"/>
      <c r="O327" s="168"/>
      <c r="P327" s="168"/>
      <c r="Q327" s="168"/>
      <c r="R327" s="168"/>
      <c r="S327" s="168"/>
      <c r="T327" s="169"/>
      <c r="AT327" s="163" t="s">
        <v>145</v>
      </c>
      <c r="AU327" s="163" t="s">
        <v>88</v>
      </c>
      <c r="AV327" s="13" t="s">
        <v>88</v>
      </c>
      <c r="AW327" s="13" t="s">
        <v>3</v>
      </c>
      <c r="AX327" s="13" t="s">
        <v>85</v>
      </c>
      <c r="AY327" s="163" t="s">
        <v>134</v>
      </c>
    </row>
    <row r="328" spans="1:65" s="2" customFormat="1" ht="16.5" customHeight="1">
      <c r="A328" s="32"/>
      <c r="B328" s="143"/>
      <c r="C328" s="144" t="s">
        <v>465</v>
      </c>
      <c r="D328" s="144" t="s">
        <v>136</v>
      </c>
      <c r="E328" s="145" t="s">
        <v>846</v>
      </c>
      <c r="F328" s="146" t="s">
        <v>847</v>
      </c>
      <c r="G328" s="147" t="s">
        <v>177</v>
      </c>
      <c r="H328" s="148">
        <v>34.4</v>
      </c>
      <c r="I328" s="149"/>
      <c r="J328" s="150">
        <f>ROUND(I328*H328,2)</f>
        <v>0</v>
      </c>
      <c r="K328" s="146" t="s">
        <v>140</v>
      </c>
      <c r="L328" s="33"/>
      <c r="M328" s="151" t="s">
        <v>1</v>
      </c>
      <c r="N328" s="152" t="s">
        <v>42</v>
      </c>
      <c r="O328" s="58"/>
      <c r="P328" s="153">
        <f>O328*H328</f>
        <v>0</v>
      </c>
      <c r="Q328" s="153">
        <v>1.0000000000000001E-5</v>
      </c>
      <c r="R328" s="153">
        <f>Q328*H328</f>
        <v>3.4400000000000001E-4</v>
      </c>
      <c r="S328" s="153">
        <v>0</v>
      </c>
      <c r="T328" s="154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5" t="s">
        <v>141</v>
      </c>
      <c r="AT328" s="155" t="s">
        <v>136</v>
      </c>
      <c r="AU328" s="155" t="s">
        <v>88</v>
      </c>
      <c r="AY328" s="17" t="s">
        <v>134</v>
      </c>
      <c r="BE328" s="156">
        <f>IF(N328="základní",J328,0)</f>
        <v>0</v>
      </c>
      <c r="BF328" s="156">
        <f>IF(N328="snížená",J328,0)</f>
        <v>0</v>
      </c>
      <c r="BG328" s="156">
        <f>IF(N328="zákl. přenesená",J328,0)</f>
        <v>0</v>
      </c>
      <c r="BH328" s="156">
        <f>IF(N328="sníž. přenesená",J328,0)</f>
        <v>0</v>
      </c>
      <c r="BI328" s="156">
        <f>IF(N328="nulová",J328,0)</f>
        <v>0</v>
      </c>
      <c r="BJ328" s="17" t="s">
        <v>85</v>
      </c>
      <c r="BK328" s="156">
        <f>ROUND(I328*H328,2)</f>
        <v>0</v>
      </c>
      <c r="BL328" s="17" t="s">
        <v>141</v>
      </c>
      <c r="BM328" s="155" t="s">
        <v>848</v>
      </c>
    </row>
    <row r="329" spans="1:65" s="2" customFormat="1">
      <c r="A329" s="32"/>
      <c r="B329" s="33"/>
      <c r="C329" s="32"/>
      <c r="D329" s="157" t="s">
        <v>143</v>
      </c>
      <c r="E329" s="32"/>
      <c r="F329" s="158" t="s">
        <v>849</v>
      </c>
      <c r="G329" s="32"/>
      <c r="H329" s="32"/>
      <c r="I329" s="159"/>
      <c r="J329" s="32"/>
      <c r="K329" s="32"/>
      <c r="L329" s="33"/>
      <c r="M329" s="160"/>
      <c r="N329" s="161"/>
      <c r="O329" s="58"/>
      <c r="P329" s="58"/>
      <c r="Q329" s="58"/>
      <c r="R329" s="58"/>
      <c r="S329" s="58"/>
      <c r="T329" s="59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7" t="s">
        <v>143</v>
      </c>
      <c r="AU329" s="17" t="s">
        <v>88</v>
      </c>
    </row>
    <row r="330" spans="1:65" s="14" customFormat="1">
      <c r="B330" s="170"/>
      <c r="D330" s="157" t="s">
        <v>145</v>
      </c>
      <c r="E330" s="171" t="s">
        <v>1</v>
      </c>
      <c r="F330" s="172" t="s">
        <v>850</v>
      </c>
      <c r="H330" s="171" t="s">
        <v>1</v>
      </c>
      <c r="I330" s="173"/>
      <c r="L330" s="170"/>
      <c r="M330" s="174"/>
      <c r="N330" s="175"/>
      <c r="O330" s="175"/>
      <c r="P330" s="175"/>
      <c r="Q330" s="175"/>
      <c r="R330" s="175"/>
      <c r="S330" s="175"/>
      <c r="T330" s="176"/>
      <c r="AT330" s="171" t="s">
        <v>145</v>
      </c>
      <c r="AU330" s="171" t="s">
        <v>88</v>
      </c>
      <c r="AV330" s="14" t="s">
        <v>85</v>
      </c>
      <c r="AW330" s="14" t="s">
        <v>31</v>
      </c>
      <c r="AX330" s="14" t="s">
        <v>77</v>
      </c>
      <c r="AY330" s="171" t="s">
        <v>134</v>
      </c>
    </row>
    <row r="331" spans="1:65" s="13" customFormat="1">
      <c r="B331" s="162"/>
      <c r="D331" s="157" t="s">
        <v>145</v>
      </c>
      <c r="E331" s="163" t="s">
        <v>1</v>
      </c>
      <c r="F331" s="164" t="s">
        <v>851</v>
      </c>
      <c r="H331" s="165">
        <v>34.4</v>
      </c>
      <c r="I331" s="166"/>
      <c r="L331" s="162"/>
      <c r="M331" s="167"/>
      <c r="N331" s="168"/>
      <c r="O331" s="168"/>
      <c r="P331" s="168"/>
      <c r="Q331" s="168"/>
      <c r="R331" s="168"/>
      <c r="S331" s="168"/>
      <c r="T331" s="169"/>
      <c r="AT331" s="163" t="s">
        <v>145</v>
      </c>
      <c r="AU331" s="163" t="s">
        <v>88</v>
      </c>
      <c r="AV331" s="13" t="s">
        <v>88</v>
      </c>
      <c r="AW331" s="13" t="s">
        <v>31</v>
      </c>
      <c r="AX331" s="13" t="s">
        <v>85</v>
      </c>
      <c r="AY331" s="163" t="s">
        <v>134</v>
      </c>
    </row>
    <row r="332" spans="1:65" s="2" customFormat="1" ht="16.5" customHeight="1">
      <c r="A332" s="32"/>
      <c r="B332" s="143"/>
      <c r="C332" s="185" t="s">
        <v>471</v>
      </c>
      <c r="D332" s="185" t="s">
        <v>326</v>
      </c>
      <c r="E332" s="186" t="s">
        <v>852</v>
      </c>
      <c r="F332" s="187" t="s">
        <v>853</v>
      </c>
      <c r="G332" s="188" t="s">
        <v>177</v>
      </c>
      <c r="H332" s="189">
        <v>34.915999999999997</v>
      </c>
      <c r="I332" s="190"/>
      <c r="J332" s="191">
        <f>ROUND(I332*H332,2)</f>
        <v>0</v>
      </c>
      <c r="K332" s="187" t="s">
        <v>140</v>
      </c>
      <c r="L332" s="192"/>
      <c r="M332" s="193" t="s">
        <v>1</v>
      </c>
      <c r="N332" s="194" t="s">
        <v>42</v>
      </c>
      <c r="O332" s="58"/>
      <c r="P332" s="153">
        <f>O332*H332</f>
        <v>0</v>
      </c>
      <c r="Q332" s="153">
        <v>7.0000000000000001E-3</v>
      </c>
      <c r="R332" s="153">
        <f>Q332*H332</f>
        <v>0.24441199999999999</v>
      </c>
      <c r="S332" s="153">
        <v>0</v>
      </c>
      <c r="T332" s="154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5" t="s">
        <v>190</v>
      </c>
      <c r="AT332" s="155" t="s">
        <v>326</v>
      </c>
      <c r="AU332" s="155" t="s">
        <v>88</v>
      </c>
      <c r="AY332" s="17" t="s">
        <v>134</v>
      </c>
      <c r="BE332" s="156">
        <f>IF(N332="základní",J332,0)</f>
        <v>0</v>
      </c>
      <c r="BF332" s="156">
        <f>IF(N332="snížená",J332,0)</f>
        <v>0</v>
      </c>
      <c r="BG332" s="156">
        <f>IF(N332="zákl. přenesená",J332,0)</f>
        <v>0</v>
      </c>
      <c r="BH332" s="156">
        <f>IF(N332="sníž. přenesená",J332,0)</f>
        <v>0</v>
      </c>
      <c r="BI332" s="156">
        <f>IF(N332="nulová",J332,0)</f>
        <v>0</v>
      </c>
      <c r="BJ332" s="17" t="s">
        <v>85</v>
      </c>
      <c r="BK332" s="156">
        <f>ROUND(I332*H332,2)</f>
        <v>0</v>
      </c>
      <c r="BL332" s="17" t="s">
        <v>141</v>
      </c>
      <c r="BM332" s="155" t="s">
        <v>854</v>
      </c>
    </row>
    <row r="333" spans="1:65" s="2" customFormat="1">
      <c r="A333" s="32"/>
      <c r="B333" s="33"/>
      <c r="C333" s="32"/>
      <c r="D333" s="157" t="s">
        <v>143</v>
      </c>
      <c r="E333" s="32"/>
      <c r="F333" s="158" t="s">
        <v>853</v>
      </c>
      <c r="G333" s="32"/>
      <c r="H333" s="32"/>
      <c r="I333" s="159"/>
      <c r="J333" s="32"/>
      <c r="K333" s="32"/>
      <c r="L333" s="33"/>
      <c r="M333" s="160"/>
      <c r="N333" s="161"/>
      <c r="O333" s="58"/>
      <c r="P333" s="58"/>
      <c r="Q333" s="58"/>
      <c r="R333" s="58"/>
      <c r="S333" s="58"/>
      <c r="T333" s="59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7" t="s">
        <v>143</v>
      </c>
      <c r="AU333" s="17" t="s">
        <v>88</v>
      </c>
    </row>
    <row r="334" spans="1:65" s="13" customFormat="1">
      <c r="B334" s="162"/>
      <c r="D334" s="157" t="s">
        <v>145</v>
      </c>
      <c r="E334" s="163" t="s">
        <v>1</v>
      </c>
      <c r="F334" s="164" t="s">
        <v>855</v>
      </c>
      <c r="H334" s="165">
        <v>34.4</v>
      </c>
      <c r="I334" s="166"/>
      <c r="L334" s="162"/>
      <c r="M334" s="167"/>
      <c r="N334" s="168"/>
      <c r="O334" s="168"/>
      <c r="P334" s="168"/>
      <c r="Q334" s="168"/>
      <c r="R334" s="168"/>
      <c r="S334" s="168"/>
      <c r="T334" s="169"/>
      <c r="AT334" s="163" t="s">
        <v>145</v>
      </c>
      <c r="AU334" s="163" t="s">
        <v>88</v>
      </c>
      <c r="AV334" s="13" t="s">
        <v>88</v>
      </c>
      <c r="AW334" s="13" t="s">
        <v>31</v>
      </c>
      <c r="AX334" s="13" t="s">
        <v>85</v>
      </c>
      <c r="AY334" s="163" t="s">
        <v>134</v>
      </c>
    </row>
    <row r="335" spans="1:65" s="14" customFormat="1">
      <c r="B335" s="170"/>
      <c r="D335" s="157" t="s">
        <v>145</v>
      </c>
      <c r="E335" s="171" t="s">
        <v>1</v>
      </c>
      <c r="F335" s="172" t="s">
        <v>450</v>
      </c>
      <c r="H335" s="171" t="s">
        <v>1</v>
      </c>
      <c r="I335" s="173"/>
      <c r="L335" s="170"/>
      <c r="M335" s="174"/>
      <c r="N335" s="175"/>
      <c r="O335" s="175"/>
      <c r="P335" s="175"/>
      <c r="Q335" s="175"/>
      <c r="R335" s="175"/>
      <c r="S335" s="175"/>
      <c r="T335" s="176"/>
      <c r="AT335" s="171" t="s">
        <v>145</v>
      </c>
      <c r="AU335" s="171" t="s">
        <v>88</v>
      </c>
      <c r="AV335" s="14" t="s">
        <v>85</v>
      </c>
      <c r="AW335" s="14" t="s">
        <v>31</v>
      </c>
      <c r="AX335" s="14" t="s">
        <v>77</v>
      </c>
      <c r="AY335" s="171" t="s">
        <v>134</v>
      </c>
    </row>
    <row r="336" spans="1:65" s="13" customFormat="1">
      <c r="B336" s="162"/>
      <c r="D336" s="157" t="s">
        <v>145</v>
      </c>
      <c r="F336" s="164" t="s">
        <v>856</v>
      </c>
      <c r="H336" s="165">
        <v>34.915999999999997</v>
      </c>
      <c r="I336" s="166"/>
      <c r="L336" s="162"/>
      <c r="M336" s="167"/>
      <c r="N336" s="168"/>
      <c r="O336" s="168"/>
      <c r="P336" s="168"/>
      <c r="Q336" s="168"/>
      <c r="R336" s="168"/>
      <c r="S336" s="168"/>
      <c r="T336" s="169"/>
      <c r="AT336" s="163" t="s">
        <v>145</v>
      </c>
      <c r="AU336" s="163" t="s">
        <v>88</v>
      </c>
      <c r="AV336" s="13" t="s">
        <v>88</v>
      </c>
      <c r="AW336" s="13" t="s">
        <v>3</v>
      </c>
      <c r="AX336" s="13" t="s">
        <v>85</v>
      </c>
      <c r="AY336" s="163" t="s">
        <v>134</v>
      </c>
    </row>
    <row r="337" spans="1:65" s="2" customFormat="1" ht="16.5" customHeight="1">
      <c r="A337" s="32"/>
      <c r="B337" s="143"/>
      <c r="C337" s="144" t="s">
        <v>476</v>
      </c>
      <c r="D337" s="144" t="s">
        <v>136</v>
      </c>
      <c r="E337" s="145" t="s">
        <v>439</v>
      </c>
      <c r="F337" s="146" t="s">
        <v>440</v>
      </c>
      <c r="G337" s="147" t="s">
        <v>177</v>
      </c>
      <c r="H337" s="148">
        <v>7.2</v>
      </c>
      <c r="I337" s="149"/>
      <c r="J337" s="150">
        <f>ROUND(I337*H337,2)</f>
        <v>0</v>
      </c>
      <c r="K337" s="146" t="s">
        <v>140</v>
      </c>
      <c r="L337" s="33"/>
      <c r="M337" s="151" t="s">
        <v>1</v>
      </c>
      <c r="N337" s="152" t="s">
        <v>42</v>
      </c>
      <c r="O337" s="58"/>
      <c r="P337" s="153">
        <f>O337*H337</f>
        <v>0</v>
      </c>
      <c r="Q337" s="153">
        <v>2.0000000000000002E-5</v>
      </c>
      <c r="R337" s="153">
        <f>Q337*H337</f>
        <v>1.44E-4</v>
      </c>
      <c r="S337" s="153">
        <v>0</v>
      </c>
      <c r="T337" s="154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5" t="s">
        <v>141</v>
      </c>
      <c r="AT337" s="155" t="s">
        <v>136</v>
      </c>
      <c r="AU337" s="155" t="s">
        <v>88</v>
      </c>
      <c r="AY337" s="17" t="s">
        <v>134</v>
      </c>
      <c r="BE337" s="156">
        <f>IF(N337="základní",J337,0)</f>
        <v>0</v>
      </c>
      <c r="BF337" s="156">
        <f>IF(N337="snížená",J337,0)</f>
        <v>0</v>
      </c>
      <c r="BG337" s="156">
        <f>IF(N337="zákl. přenesená",J337,0)</f>
        <v>0</v>
      </c>
      <c r="BH337" s="156">
        <f>IF(N337="sníž. přenesená",J337,0)</f>
        <v>0</v>
      </c>
      <c r="BI337" s="156">
        <f>IF(N337="nulová",J337,0)</f>
        <v>0</v>
      </c>
      <c r="BJ337" s="17" t="s">
        <v>85</v>
      </c>
      <c r="BK337" s="156">
        <f>ROUND(I337*H337,2)</f>
        <v>0</v>
      </c>
      <c r="BL337" s="17" t="s">
        <v>141</v>
      </c>
      <c r="BM337" s="155" t="s">
        <v>441</v>
      </c>
    </row>
    <row r="338" spans="1:65" s="2" customFormat="1">
      <c r="A338" s="32"/>
      <c r="B338" s="33"/>
      <c r="C338" s="32"/>
      <c r="D338" s="157" t="s">
        <v>143</v>
      </c>
      <c r="E338" s="32"/>
      <c r="F338" s="158" t="s">
        <v>442</v>
      </c>
      <c r="G338" s="32"/>
      <c r="H338" s="32"/>
      <c r="I338" s="159"/>
      <c r="J338" s="32"/>
      <c r="K338" s="32"/>
      <c r="L338" s="33"/>
      <c r="M338" s="160"/>
      <c r="N338" s="161"/>
      <c r="O338" s="58"/>
      <c r="P338" s="58"/>
      <c r="Q338" s="58"/>
      <c r="R338" s="58"/>
      <c r="S338" s="58"/>
      <c r="T338" s="59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7" t="s">
        <v>143</v>
      </c>
      <c r="AU338" s="17" t="s">
        <v>88</v>
      </c>
    </row>
    <row r="339" spans="1:65" s="14" customFormat="1">
      <c r="B339" s="170"/>
      <c r="D339" s="157" t="s">
        <v>145</v>
      </c>
      <c r="E339" s="171" t="s">
        <v>1</v>
      </c>
      <c r="F339" s="172" t="s">
        <v>443</v>
      </c>
      <c r="H339" s="171" t="s">
        <v>1</v>
      </c>
      <c r="I339" s="173"/>
      <c r="L339" s="170"/>
      <c r="M339" s="174"/>
      <c r="N339" s="175"/>
      <c r="O339" s="175"/>
      <c r="P339" s="175"/>
      <c r="Q339" s="175"/>
      <c r="R339" s="175"/>
      <c r="S339" s="175"/>
      <c r="T339" s="176"/>
      <c r="AT339" s="171" t="s">
        <v>145</v>
      </c>
      <c r="AU339" s="171" t="s">
        <v>88</v>
      </c>
      <c r="AV339" s="14" t="s">
        <v>85</v>
      </c>
      <c r="AW339" s="14" t="s">
        <v>31</v>
      </c>
      <c r="AX339" s="14" t="s">
        <v>77</v>
      </c>
      <c r="AY339" s="171" t="s">
        <v>134</v>
      </c>
    </row>
    <row r="340" spans="1:65" s="13" customFormat="1">
      <c r="B340" s="162"/>
      <c r="D340" s="157" t="s">
        <v>145</v>
      </c>
      <c r="E340" s="163" t="s">
        <v>1</v>
      </c>
      <c r="F340" s="164" t="s">
        <v>780</v>
      </c>
      <c r="H340" s="165">
        <v>7.2</v>
      </c>
      <c r="I340" s="166"/>
      <c r="L340" s="162"/>
      <c r="M340" s="167"/>
      <c r="N340" s="168"/>
      <c r="O340" s="168"/>
      <c r="P340" s="168"/>
      <c r="Q340" s="168"/>
      <c r="R340" s="168"/>
      <c r="S340" s="168"/>
      <c r="T340" s="169"/>
      <c r="AT340" s="163" t="s">
        <v>145</v>
      </c>
      <c r="AU340" s="163" t="s">
        <v>88</v>
      </c>
      <c r="AV340" s="13" t="s">
        <v>88</v>
      </c>
      <c r="AW340" s="13" t="s">
        <v>31</v>
      </c>
      <c r="AX340" s="13" t="s">
        <v>85</v>
      </c>
      <c r="AY340" s="163" t="s">
        <v>134</v>
      </c>
    </row>
    <row r="341" spans="1:65" s="2" customFormat="1" ht="16.5" customHeight="1">
      <c r="A341" s="32"/>
      <c r="B341" s="143"/>
      <c r="C341" s="185" t="s">
        <v>481</v>
      </c>
      <c r="D341" s="185" t="s">
        <v>326</v>
      </c>
      <c r="E341" s="186" t="s">
        <v>446</v>
      </c>
      <c r="F341" s="187" t="s">
        <v>447</v>
      </c>
      <c r="G341" s="188" t="s">
        <v>177</v>
      </c>
      <c r="H341" s="189">
        <v>7.3079999999999998</v>
      </c>
      <c r="I341" s="190"/>
      <c r="J341" s="191">
        <f>ROUND(I341*H341,2)</f>
        <v>0</v>
      </c>
      <c r="K341" s="187" t="s">
        <v>140</v>
      </c>
      <c r="L341" s="192"/>
      <c r="M341" s="193" t="s">
        <v>1</v>
      </c>
      <c r="N341" s="194" t="s">
        <v>42</v>
      </c>
      <c r="O341" s="58"/>
      <c r="P341" s="153">
        <f>O341*H341</f>
        <v>0</v>
      </c>
      <c r="Q341" s="153">
        <v>4.8399999999999997E-3</v>
      </c>
      <c r="R341" s="153">
        <f>Q341*H341</f>
        <v>3.5370719999999994E-2</v>
      </c>
      <c r="S341" s="153">
        <v>0</v>
      </c>
      <c r="T341" s="154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5" t="s">
        <v>190</v>
      </c>
      <c r="AT341" s="155" t="s">
        <v>326</v>
      </c>
      <c r="AU341" s="155" t="s">
        <v>88</v>
      </c>
      <c r="AY341" s="17" t="s">
        <v>134</v>
      </c>
      <c r="BE341" s="156">
        <f>IF(N341="základní",J341,0)</f>
        <v>0</v>
      </c>
      <c r="BF341" s="156">
        <f>IF(N341="snížená",J341,0)</f>
        <v>0</v>
      </c>
      <c r="BG341" s="156">
        <f>IF(N341="zákl. přenesená",J341,0)</f>
        <v>0</v>
      </c>
      <c r="BH341" s="156">
        <f>IF(N341="sníž. přenesená",J341,0)</f>
        <v>0</v>
      </c>
      <c r="BI341" s="156">
        <f>IF(N341="nulová",J341,0)</f>
        <v>0</v>
      </c>
      <c r="BJ341" s="17" t="s">
        <v>85</v>
      </c>
      <c r="BK341" s="156">
        <f>ROUND(I341*H341,2)</f>
        <v>0</v>
      </c>
      <c r="BL341" s="17" t="s">
        <v>141</v>
      </c>
      <c r="BM341" s="155" t="s">
        <v>448</v>
      </c>
    </row>
    <row r="342" spans="1:65" s="2" customFormat="1">
      <c r="A342" s="32"/>
      <c r="B342" s="33"/>
      <c r="C342" s="32"/>
      <c r="D342" s="157" t="s">
        <v>143</v>
      </c>
      <c r="E342" s="32"/>
      <c r="F342" s="158" t="s">
        <v>447</v>
      </c>
      <c r="G342" s="32"/>
      <c r="H342" s="32"/>
      <c r="I342" s="159"/>
      <c r="J342" s="32"/>
      <c r="K342" s="32"/>
      <c r="L342" s="33"/>
      <c r="M342" s="160"/>
      <c r="N342" s="161"/>
      <c r="O342" s="58"/>
      <c r="P342" s="58"/>
      <c r="Q342" s="58"/>
      <c r="R342" s="58"/>
      <c r="S342" s="58"/>
      <c r="T342" s="59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7" t="s">
        <v>143</v>
      </c>
      <c r="AU342" s="17" t="s">
        <v>88</v>
      </c>
    </row>
    <row r="343" spans="1:65" s="13" customFormat="1">
      <c r="B343" s="162"/>
      <c r="D343" s="157" t="s">
        <v>145</v>
      </c>
      <c r="E343" s="163" t="s">
        <v>1</v>
      </c>
      <c r="F343" s="164" t="s">
        <v>857</v>
      </c>
      <c r="H343" s="165">
        <v>7.2</v>
      </c>
      <c r="I343" s="166"/>
      <c r="L343" s="162"/>
      <c r="M343" s="167"/>
      <c r="N343" s="168"/>
      <c r="O343" s="168"/>
      <c r="P343" s="168"/>
      <c r="Q343" s="168"/>
      <c r="R343" s="168"/>
      <c r="S343" s="168"/>
      <c r="T343" s="169"/>
      <c r="AT343" s="163" t="s">
        <v>145</v>
      </c>
      <c r="AU343" s="163" t="s">
        <v>88</v>
      </c>
      <c r="AV343" s="13" t="s">
        <v>88</v>
      </c>
      <c r="AW343" s="13" t="s">
        <v>31</v>
      </c>
      <c r="AX343" s="13" t="s">
        <v>85</v>
      </c>
      <c r="AY343" s="163" t="s">
        <v>134</v>
      </c>
    </row>
    <row r="344" spans="1:65" s="14" customFormat="1">
      <c r="B344" s="170"/>
      <c r="D344" s="157" t="s">
        <v>145</v>
      </c>
      <c r="E344" s="171" t="s">
        <v>1</v>
      </c>
      <c r="F344" s="172" t="s">
        <v>450</v>
      </c>
      <c r="H344" s="171" t="s">
        <v>1</v>
      </c>
      <c r="I344" s="173"/>
      <c r="L344" s="170"/>
      <c r="M344" s="174"/>
      <c r="N344" s="175"/>
      <c r="O344" s="175"/>
      <c r="P344" s="175"/>
      <c r="Q344" s="175"/>
      <c r="R344" s="175"/>
      <c r="S344" s="175"/>
      <c r="T344" s="176"/>
      <c r="AT344" s="171" t="s">
        <v>145</v>
      </c>
      <c r="AU344" s="171" t="s">
        <v>88</v>
      </c>
      <c r="AV344" s="14" t="s">
        <v>85</v>
      </c>
      <c r="AW344" s="14" t="s">
        <v>31</v>
      </c>
      <c r="AX344" s="14" t="s">
        <v>77</v>
      </c>
      <c r="AY344" s="171" t="s">
        <v>134</v>
      </c>
    </row>
    <row r="345" spans="1:65" s="13" customFormat="1">
      <c r="B345" s="162"/>
      <c r="D345" s="157" t="s">
        <v>145</v>
      </c>
      <c r="F345" s="164" t="s">
        <v>858</v>
      </c>
      <c r="H345" s="165">
        <v>7.3079999999999998</v>
      </c>
      <c r="I345" s="166"/>
      <c r="L345" s="162"/>
      <c r="M345" s="167"/>
      <c r="N345" s="168"/>
      <c r="O345" s="168"/>
      <c r="P345" s="168"/>
      <c r="Q345" s="168"/>
      <c r="R345" s="168"/>
      <c r="S345" s="168"/>
      <c r="T345" s="169"/>
      <c r="AT345" s="163" t="s">
        <v>145</v>
      </c>
      <c r="AU345" s="163" t="s">
        <v>88</v>
      </c>
      <c r="AV345" s="13" t="s">
        <v>88</v>
      </c>
      <c r="AW345" s="13" t="s">
        <v>3</v>
      </c>
      <c r="AX345" s="13" t="s">
        <v>85</v>
      </c>
      <c r="AY345" s="163" t="s">
        <v>134</v>
      </c>
    </row>
    <row r="346" spans="1:65" s="2" customFormat="1" ht="16.5" customHeight="1">
      <c r="A346" s="32"/>
      <c r="B346" s="143"/>
      <c r="C346" s="144" t="s">
        <v>488</v>
      </c>
      <c r="D346" s="144" t="s">
        <v>136</v>
      </c>
      <c r="E346" s="145" t="s">
        <v>482</v>
      </c>
      <c r="F346" s="146" t="s">
        <v>483</v>
      </c>
      <c r="G346" s="147" t="s">
        <v>208</v>
      </c>
      <c r="H346" s="148">
        <v>3</v>
      </c>
      <c r="I346" s="149"/>
      <c r="J346" s="150">
        <f>ROUND(I346*H346,2)</f>
        <v>0</v>
      </c>
      <c r="K346" s="146" t="s">
        <v>140</v>
      </c>
      <c r="L346" s="33"/>
      <c r="M346" s="151" t="s">
        <v>1</v>
      </c>
      <c r="N346" s="152" t="s">
        <v>42</v>
      </c>
      <c r="O346" s="58"/>
      <c r="P346" s="153">
        <f>O346*H346</f>
        <v>0</v>
      </c>
      <c r="Q346" s="153">
        <v>0</v>
      </c>
      <c r="R346" s="153">
        <f>Q346*H346</f>
        <v>0</v>
      </c>
      <c r="S346" s="153">
        <v>0.6</v>
      </c>
      <c r="T346" s="154">
        <f>S346*H346</f>
        <v>1.7999999999999998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5" t="s">
        <v>141</v>
      </c>
      <c r="AT346" s="155" t="s">
        <v>136</v>
      </c>
      <c r="AU346" s="155" t="s">
        <v>88</v>
      </c>
      <c r="AY346" s="17" t="s">
        <v>134</v>
      </c>
      <c r="BE346" s="156">
        <f>IF(N346="základní",J346,0)</f>
        <v>0</v>
      </c>
      <c r="BF346" s="156">
        <f>IF(N346="snížená",J346,0)</f>
        <v>0</v>
      </c>
      <c r="BG346" s="156">
        <f>IF(N346="zákl. přenesená",J346,0)</f>
        <v>0</v>
      </c>
      <c r="BH346" s="156">
        <f>IF(N346="sníž. přenesená",J346,0)</f>
        <v>0</v>
      </c>
      <c r="BI346" s="156">
        <f>IF(N346="nulová",J346,0)</f>
        <v>0</v>
      </c>
      <c r="BJ346" s="17" t="s">
        <v>85</v>
      </c>
      <c r="BK346" s="156">
        <f>ROUND(I346*H346,2)</f>
        <v>0</v>
      </c>
      <c r="BL346" s="17" t="s">
        <v>141</v>
      </c>
      <c r="BM346" s="155" t="s">
        <v>484</v>
      </c>
    </row>
    <row r="347" spans="1:65" s="2" customFormat="1">
      <c r="A347" s="32"/>
      <c r="B347" s="33"/>
      <c r="C347" s="32"/>
      <c r="D347" s="157" t="s">
        <v>143</v>
      </c>
      <c r="E347" s="32"/>
      <c r="F347" s="158" t="s">
        <v>485</v>
      </c>
      <c r="G347" s="32"/>
      <c r="H347" s="32"/>
      <c r="I347" s="159"/>
      <c r="J347" s="32"/>
      <c r="K347" s="32"/>
      <c r="L347" s="33"/>
      <c r="M347" s="160"/>
      <c r="N347" s="161"/>
      <c r="O347" s="58"/>
      <c r="P347" s="58"/>
      <c r="Q347" s="58"/>
      <c r="R347" s="58"/>
      <c r="S347" s="58"/>
      <c r="T347" s="59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7" t="s">
        <v>143</v>
      </c>
      <c r="AU347" s="17" t="s">
        <v>88</v>
      </c>
    </row>
    <row r="348" spans="1:65" s="14" customFormat="1">
      <c r="B348" s="170"/>
      <c r="D348" s="157" t="s">
        <v>145</v>
      </c>
      <c r="E348" s="171" t="s">
        <v>1</v>
      </c>
      <c r="F348" s="172" t="s">
        <v>486</v>
      </c>
      <c r="H348" s="171" t="s">
        <v>1</v>
      </c>
      <c r="I348" s="173"/>
      <c r="L348" s="170"/>
      <c r="M348" s="174"/>
      <c r="N348" s="175"/>
      <c r="O348" s="175"/>
      <c r="P348" s="175"/>
      <c r="Q348" s="175"/>
      <c r="R348" s="175"/>
      <c r="S348" s="175"/>
      <c r="T348" s="176"/>
      <c r="AT348" s="171" t="s">
        <v>145</v>
      </c>
      <c r="AU348" s="171" t="s">
        <v>88</v>
      </c>
      <c r="AV348" s="14" t="s">
        <v>85</v>
      </c>
      <c r="AW348" s="14" t="s">
        <v>31</v>
      </c>
      <c r="AX348" s="14" t="s">
        <v>77</v>
      </c>
      <c r="AY348" s="171" t="s">
        <v>134</v>
      </c>
    </row>
    <row r="349" spans="1:65" s="13" customFormat="1">
      <c r="B349" s="162"/>
      <c r="D349" s="157" t="s">
        <v>145</v>
      </c>
      <c r="E349" s="163" t="s">
        <v>1</v>
      </c>
      <c r="F349" s="164" t="s">
        <v>859</v>
      </c>
      <c r="H349" s="165">
        <v>3</v>
      </c>
      <c r="I349" s="166"/>
      <c r="L349" s="162"/>
      <c r="M349" s="167"/>
      <c r="N349" s="168"/>
      <c r="O349" s="168"/>
      <c r="P349" s="168"/>
      <c r="Q349" s="168"/>
      <c r="R349" s="168"/>
      <c r="S349" s="168"/>
      <c r="T349" s="169"/>
      <c r="AT349" s="163" t="s">
        <v>145</v>
      </c>
      <c r="AU349" s="163" t="s">
        <v>88</v>
      </c>
      <c r="AV349" s="13" t="s">
        <v>88</v>
      </c>
      <c r="AW349" s="13" t="s">
        <v>31</v>
      </c>
      <c r="AX349" s="13" t="s">
        <v>85</v>
      </c>
      <c r="AY349" s="163" t="s">
        <v>134</v>
      </c>
    </row>
    <row r="350" spans="1:65" s="2" customFormat="1" ht="21.75" customHeight="1">
      <c r="A350" s="32"/>
      <c r="B350" s="143"/>
      <c r="C350" s="144" t="s">
        <v>495</v>
      </c>
      <c r="D350" s="144" t="s">
        <v>136</v>
      </c>
      <c r="E350" s="145" t="s">
        <v>502</v>
      </c>
      <c r="F350" s="146" t="s">
        <v>503</v>
      </c>
      <c r="G350" s="147" t="s">
        <v>139</v>
      </c>
      <c r="H350" s="148">
        <v>2</v>
      </c>
      <c r="I350" s="149"/>
      <c r="J350" s="150">
        <f>ROUND(I350*H350,2)</f>
        <v>0</v>
      </c>
      <c r="K350" s="146" t="s">
        <v>140</v>
      </c>
      <c r="L350" s="33"/>
      <c r="M350" s="151" t="s">
        <v>1</v>
      </c>
      <c r="N350" s="152" t="s">
        <v>42</v>
      </c>
      <c r="O350" s="58"/>
      <c r="P350" s="153">
        <f>O350*H350</f>
        <v>0</v>
      </c>
      <c r="Q350" s="153">
        <v>2.1158700000000001</v>
      </c>
      <c r="R350" s="153">
        <f>Q350*H350</f>
        <v>4.2317400000000003</v>
      </c>
      <c r="S350" s="153">
        <v>0</v>
      </c>
      <c r="T350" s="154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55" t="s">
        <v>141</v>
      </c>
      <c r="AT350" s="155" t="s">
        <v>136</v>
      </c>
      <c r="AU350" s="155" t="s">
        <v>88</v>
      </c>
      <c r="AY350" s="17" t="s">
        <v>134</v>
      </c>
      <c r="BE350" s="156">
        <f>IF(N350="základní",J350,0)</f>
        <v>0</v>
      </c>
      <c r="BF350" s="156">
        <f>IF(N350="snížená",J350,0)</f>
        <v>0</v>
      </c>
      <c r="BG350" s="156">
        <f>IF(N350="zákl. přenesená",J350,0)</f>
        <v>0</v>
      </c>
      <c r="BH350" s="156">
        <f>IF(N350="sníž. přenesená",J350,0)</f>
        <v>0</v>
      </c>
      <c r="BI350" s="156">
        <f>IF(N350="nulová",J350,0)</f>
        <v>0</v>
      </c>
      <c r="BJ350" s="17" t="s">
        <v>85</v>
      </c>
      <c r="BK350" s="156">
        <f>ROUND(I350*H350,2)</f>
        <v>0</v>
      </c>
      <c r="BL350" s="17" t="s">
        <v>141</v>
      </c>
      <c r="BM350" s="155" t="s">
        <v>504</v>
      </c>
    </row>
    <row r="351" spans="1:65" s="2" customFormat="1" ht="19.5">
      <c r="A351" s="32"/>
      <c r="B351" s="33"/>
      <c r="C351" s="32"/>
      <c r="D351" s="157" t="s">
        <v>143</v>
      </c>
      <c r="E351" s="32"/>
      <c r="F351" s="158" t="s">
        <v>505</v>
      </c>
      <c r="G351" s="32"/>
      <c r="H351" s="32"/>
      <c r="I351" s="159"/>
      <c r="J351" s="32"/>
      <c r="K351" s="32"/>
      <c r="L351" s="33"/>
      <c r="M351" s="160"/>
      <c r="N351" s="161"/>
      <c r="O351" s="58"/>
      <c r="P351" s="58"/>
      <c r="Q351" s="58"/>
      <c r="R351" s="58"/>
      <c r="S351" s="58"/>
      <c r="T351" s="59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7" t="s">
        <v>143</v>
      </c>
      <c r="AU351" s="17" t="s">
        <v>88</v>
      </c>
    </row>
    <row r="352" spans="1:65" s="13" customFormat="1">
      <c r="B352" s="162"/>
      <c r="D352" s="157" t="s">
        <v>145</v>
      </c>
      <c r="E352" s="163" t="s">
        <v>1</v>
      </c>
      <c r="F352" s="164" t="s">
        <v>860</v>
      </c>
      <c r="H352" s="165">
        <v>2</v>
      </c>
      <c r="I352" s="166"/>
      <c r="L352" s="162"/>
      <c r="M352" s="167"/>
      <c r="N352" s="168"/>
      <c r="O352" s="168"/>
      <c r="P352" s="168"/>
      <c r="Q352" s="168"/>
      <c r="R352" s="168"/>
      <c r="S352" s="168"/>
      <c r="T352" s="169"/>
      <c r="AT352" s="163" t="s">
        <v>145</v>
      </c>
      <c r="AU352" s="163" t="s">
        <v>88</v>
      </c>
      <c r="AV352" s="13" t="s">
        <v>88</v>
      </c>
      <c r="AW352" s="13" t="s">
        <v>31</v>
      </c>
      <c r="AX352" s="13" t="s">
        <v>85</v>
      </c>
      <c r="AY352" s="163" t="s">
        <v>134</v>
      </c>
    </row>
    <row r="353" spans="1:65" s="2" customFormat="1" ht="16.5" customHeight="1">
      <c r="A353" s="32"/>
      <c r="B353" s="143"/>
      <c r="C353" s="185" t="s">
        <v>501</v>
      </c>
      <c r="D353" s="185" t="s">
        <v>326</v>
      </c>
      <c r="E353" s="186" t="s">
        <v>514</v>
      </c>
      <c r="F353" s="187" t="s">
        <v>515</v>
      </c>
      <c r="G353" s="188" t="s">
        <v>139</v>
      </c>
      <c r="H353" s="189">
        <v>1</v>
      </c>
      <c r="I353" s="190"/>
      <c r="J353" s="191">
        <f>ROUND(I353*H353,2)</f>
        <v>0</v>
      </c>
      <c r="K353" s="187" t="s">
        <v>140</v>
      </c>
      <c r="L353" s="192"/>
      <c r="M353" s="193" t="s">
        <v>1</v>
      </c>
      <c r="N353" s="194" t="s">
        <v>42</v>
      </c>
      <c r="O353" s="58"/>
      <c r="P353" s="153">
        <f>O353*H353</f>
        <v>0</v>
      </c>
      <c r="Q353" s="153">
        <v>1.1599999999999999</v>
      </c>
      <c r="R353" s="153">
        <f>Q353*H353</f>
        <v>1.1599999999999999</v>
      </c>
      <c r="S353" s="153">
        <v>0</v>
      </c>
      <c r="T353" s="154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55" t="s">
        <v>190</v>
      </c>
      <c r="AT353" s="155" t="s">
        <v>326</v>
      </c>
      <c r="AU353" s="155" t="s">
        <v>88</v>
      </c>
      <c r="AY353" s="17" t="s">
        <v>134</v>
      </c>
      <c r="BE353" s="156">
        <f>IF(N353="základní",J353,0)</f>
        <v>0</v>
      </c>
      <c r="BF353" s="156">
        <f>IF(N353="snížená",J353,0)</f>
        <v>0</v>
      </c>
      <c r="BG353" s="156">
        <f>IF(N353="zákl. přenesená",J353,0)</f>
        <v>0</v>
      </c>
      <c r="BH353" s="156">
        <f>IF(N353="sníž. přenesená",J353,0)</f>
        <v>0</v>
      </c>
      <c r="BI353" s="156">
        <f>IF(N353="nulová",J353,0)</f>
        <v>0</v>
      </c>
      <c r="BJ353" s="17" t="s">
        <v>85</v>
      </c>
      <c r="BK353" s="156">
        <f>ROUND(I353*H353,2)</f>
        <v>0</v>
      </c>
      <c r="BL353" s="17" t="s">
        <v>141</v>
      </c>
      <c r="BM353" s="155" t="s">
        <v>516</v>
      </c>
    </row>
    <row r="354" spans="1:65" s="2" customFormat="1">
      <c r="A354" s="32"/>
      <c r="B354" s="33"/>
      <c r="C354" s="32"/>
      <c r="D354" s="157" t="s">
        <v>143</v>
      </c>
      <c r="E354" s="32"/>
      <c r="F354" s="158" t="s">
        <v>515</v>
      </c>
      <c r="G354" s="32"/>
      <c r="H354" s="32"/>
      <c r="I354" s="159"/>
      <c r="J354" s="32"/>
      <c r="K354" s="32"/>
      <c r="L354" s="33"/>
      <c r="M354" s="160"/>
      <c r="N354" s="161"/>
      <c r="O354" s="58"/>
      <c r="P354" s="58"/>
      <c r="Q354" s="58"/>
      <c r="R354" s="58"/>
      <c r="S354" s="58"/>
      <c r="T354" s="59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7" t="s">
        <v>143</v>
      </c>
      <c r="AU354" s="17" t="s">
        <v>88</v>
      </c>
    </row>
    <row r="355" spans="1:65" s="13" customFormat="1">
      <c r="B355" s="162"/>
      <c r="D355" s="157" t="s">
        <v>145</v>
      </c>
      <c r="E355" s="163" t="s">
        <v>1</v>
      </c>
      <c r="F355" s="164" t="s">
        <v>861</v>
      </c>
      <c r="H355" s="165">
        <v>1</v>
      </c>
      <c r="I355" s="166"/>
      <c r="L355" s="162"/>
      <c r="M355" s="167"/>
      <c r="N355" s="168"/>
      <c r="O355" s="168"/>
      <c r="P355" s="168"/>
      <c r="Q355" s="168"/>
      <c r="R355" s="168"/>
      <c r="S355" s="168"/>
      <c r="T355" s="169"/>
      <c r="AT355" s="163" t="s">
        <v>145</v>
      </c>
      <c r="AU355" s="163" t="s">
        <v>88</v>
      </c>
      <c r="AV355" s="13" t="s">
        <v>88</v>
      </c>
      <c r="AW355" s="13" t="s">
        <v>31</v>
      </c>
      <c r="AX355" s="13" t="s">
        <v>85</v>
      </c>
      <c r="AY355" s="163" t="s">
        <v>134</v>
      </c>
    </row>
    <row r="356" spans="1:65" s="2" customFormat="1" ht="16.5" customHeight="1">
      <c r="A356" s="32"/>
      <c r="B356" s="143"/>
      <c r="C356" s="185" t="s">
        <v>507</v>
      </c>
      <c r="D356" s="185" t="s">
        <v>326</v>
      </c>
      <c r="E356" s="186" t="s">
        <v>862</v>
      </c>
      <c r="F356" s="187" t="s">
        <v>863</v>
      </c>
      <c r="G356" s="188" t="s">
        <v>139</v>
      </c>
      <c r="H356" s="189">
        <v>1</v>
      </c>
      <c r="I356" s="190"/>
      <c r="J356" s="191">
        <f>ROUND(I356*H356,2)</f>
        <v>0</v>
      </c>
      <c r="K356" s="187" t="s">
        <v>1</v>
      </c>
      <c r="L356" s="192"/>
      <c r="M356" s="193" t="s">
        <v>1</v>
      </c>
      <c r="N356" s="194" t="s">
        <v>42</v>
      </c>
      <c r="O356" s="58"/>
      <c r="P356" s="153">
        <f>O356*H356</f>
        <v>0</v>
      </c>
      <c r="Q356" s="153">
        <v>2.59</v>
      </c>
      <c r="R356" s="153">
        <f>Q356*H356</f>
        <v>2.59</v>
      </c>
      <c r="S356" s="153">
        <v>0</v>
      </c>
      <c r="T356" s="154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5" t="s">
        <v>190</v>
      </c>
      <c r="AT356" s="155" t="s">
        <v>326</v>
      </c>
      <c r="AU356" s="155" t="s">
        <v>88</v>
      </c>
      <c r="AY356" s="17" t="s">
        <v>134</v>
      </c>
      <c r="BE356" s="156">
        <f>IF(N356="základní",J356,0)</f>
        <v>0</v>
      </c>
      <c r="BF356" s="156">
        <f>IF(N356="snížená",J356,0)</f>
        <v>0</v>
      </c>
      <c r="BG356" s="156">
        <f>IF(N356="zákl. přenesená",J356,0)</f>
        <v>0</v>
      </c>
      <c r="BH356" s="156">
        <f>IF(N356="sníž. přenesená",J356,0)</f>
        <v>0</v>
      </c>
      <c r="BI356" s="156">
        <f>IF(N356="nulová",J356,0)</f>
        <v>0</v>
      </c>
      <c r="BJ356" s="17" t="s">
        <v>85</v>
      </c>
      <c r="BK356" s="156">
        <f>ROUND(I356*H356,2)</f>
        <v>0</v>
      </c>
      <c r="BL356" s="17" t="s">
        <v>141</v>
      </c>
      <c r="BM356" s="155" t="s">
        <v>864</v>
      </c>
    </row>
    <row r="357" spans="1:65" s="2" customFormat="1">
      <c r="A357" s="32"/>
      <c r="B357" s="33"/>
      <c r="C357" s="32"/>
      <c r="D357" s="157" t="s">
        <v>143</v>
      </c>
      <c r="E357" s="32"/>
      <c r="F357" s="158" t="s">
        <v>863</v>
      </c>
      <c r="G357" s="32"/>
      <c r="H357" s="32"/>
      <c r="I357" s="159"/>
      <c r="J357" s="32"/>
      <c r="K357" s="32"/>
      <c r="L357" s="33"/>
      <c r="M357" s="160"/>
      <c r="N357" s="161"/>
      <c r="O357" s="58"/>
      <c r="P357" s="58"/>
      <c r="Q357" s="58"/>
      <c r="R357" s="58"/>
      <c r="S357" s="58"/>
      <c r="T357" s="59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7" t="s">
        <v>143</v>
      </c>
      <c r="AU357" s="17" t="s">
        <v>88</v>
      </c>
    </row>
    <row r="358" spans="1:65" s="13" customFormat="1">
      <c r="B358" s="162"/>
      <c r="D358" s="157" t="s">
        <v>145</v>
      </c>
      <c r="E358" s="163" t="s">
        <v>1</v>
      </c>
      <c r="F358" s="164" t="s">
        <v>865</v>
      </c>
      <c r="H358" s="165">
        <v>1</v>
      </c>
      <c r="I358" s="166"/>
      <c r="L358" s="162"/>
      <c r="M358" s="167"/>
      <c r="N358" s="168"/>
      <c r="O358" s="168"/>
      <c r="P358" s="168"/>
      <c r="Q358" s="168"/>
      <c r="R358" s="168"/>
      <c r="S358" s="168"/>
      <c r="T358" s="169"/>
      <c r="AT358" s="163" t="s">
        <v>145</v>
      </c>
      <c r="AU358" s="163" t="s">
        <v>88</v>
      </c>
      <c r="AV358" s="13" t="s">
        <v>88</v>
      </c>
      <c r="AW358" s="13" t="s">
        <v>31</v>
      </c>
      <c r="AX358" s="13" t="s">
        <v>85</v>
      </c>
      <c r="AY358" s="163" t="s">
        <v>134</v>
      </c>
    </row>
    <row r="359" spans="1:65" s="2" customFormat="1" ht="16.5" customHeight="1">
      <c r="A359" s="32"/>
      <c r="B359" s="143"/>
      <c r="C359" s="185" t="s">
        <v>513</v>
      </c>
      <c r="D359" s="185" t="s">
        <v>326</v>
      </c>
      <c r="E359" s="186" t="s">
        <v>539</v>
      </c>
      <c r="F359" s="187" t="s">
        <v>540</v>
      </c>
      <c r="G359" s="188" t="s">
        <v>139</v>
      </c>
      <c r="H359" s="189">
        <v>4</v>
      </c>
      <c r="I359" s="190"/>
      <c r="J359" s="191">
        <f>ROUND(I359*H359,2)</f>
        <v>0</v>
      </c>
      <c r="K359" s="187" t="s">
        <v>1</v>
      </c>
      <c r="L359" s="192"/>
      <c r="M359" s="193" t="s">
        <v>1</v>
      </c>
      <c r="N359" s="194" t="s">
        <v>42</v>
      </c>
      <c r="O359" s="58"/>
      <c r="P359" s="153">
        <f>O359*H359</f>
        <v>0</v>
      </c>
      <c r="Q359" s="153">
        <v>2E-3</v>
      </c>
      <c r="R359" s="153">
        <f>Q359*H359</f>
        <v>8.0000000000000002E-3</v>
      </c>
      <c r="S359" s="153">
        <v>0</v>
      </c>
      <c r="T359" s="154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55" t="s">
        <v>190</v>
      </c>
      <c r="AT359" s="155" t="s">
        <v>326</v>
      </c>
      <c r="AU359" s="155" t="s">
        <v>88</v>
      </c>
      <c r="AY359" s="17" t="s">
        <v>134</v>
      </c>
      <c r="BE359" s="156">
        <f>IF(N359="základní",J359,0)</f>
        <v>0</v>
      </c>
      <c r="BF359" s="156">
        <f>IF(N359="snížená",J359,0)</f>
        <v>0</v>
      </c>
      <c r="BG359" s="156">
        <f>IF(N359="zákl. přenesená",J359,0)</f>
        <v>0</v>
      </c>
      <c r="BH359" s="156">
        <f>IF(N359="sníž. přenesená",J359,0)</f>
        <v>0</v>
      </c>
      <c r="BI359" s="156">
        <f>IF(N359="nulová",J359,0)</f>
        <v>0</v>
      </c>
      <c r="BJ359" s="17" t="s">
        <v>85</v>
      </c>
      <c r="BK359" s="156">
        <f>ROUND(I359*H359,2)</f>
        <v>0</v>
      </c>
      <c r="BL359" s="17" t="s">
        <v>141</v>
      </c>
      <c r="BM359" s="155" t="s">
        <v>541</v>
      </c>
    </row>
    <row r="360" spans="1:65" s="2" customFormat="1">
      <c r="A360" s="32"/>
      <c r="B360" s="33"/>
      <c r="C360" s="32"/>
      <c r="D360" s="157" t="s">
        <v>143</v>
      </c>
      <c r="E360" s="32"/>
      <c r="F360" s="158" t="s">
        <v>540</v>
      </c>
      <c r="G360" s="32"/>
      <c r="H360" s="32"/>
      <c r="I360" s="159"/>
      <c r="J360" s="32"/>
      <c r="K360" s="32"/>
      <c r="L360" s="33"/>
      <c r="M360" s="160"/>
      <c r="N360" s="161"/>
      <c r="O360" s="58"/>
      <c r="P360" s="58"/>
      <c r="Q360" s="58"/>
      <c r="R360" s="58"/>
      <c r="S360" s="58"/>
      <c r="T360" s="59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7" t="s">
        <v>143</v>
      </c>
      <c r="AU360" s="17" t="s">
        <v>88</v>
      </c>
    </row>
    <row r="361" spans="1:65" s="13" customFormat="1">
      <c r="B361" s="162"/>
      <c r="D361" s="157" t="s">
        <v>145</v>
      </c>
      <c r="E361" s="163" t="s">
        <v>1</v>
      </c>
      <c r="F361" s="164" t="s">
        <v>866</v>
      </c>
      <c r="H361" s="165">
        <v>4</v>
      </c>
      <c r="I361" s="166"/>
      <c r="L361" s="162"/>
      <c r="M361" s="167"/>
      <c r="N361" s="168"/>
      <c r="O361" s="168"/>
      <c r="P361" s="168"/>
      <c r="Q361" s="168"/>
      <c r="R361" s="168"/>
      <c r="S361" s="168"/>
      <c r="T361" s="169"/>
      <c r="AT361" s="163" t="s">
        <v>145</v>
      </c>
      <c r="AU361" s="163" t="s">
        <v>88</v>
      </c>
      <c r="AV361" s="13" t="s">
        <v>88</v>
      </c>
      <c r="AW361" s="13" t="s">
        <v>31</v>
      </c>
      <c r="AX361" s="13" t="s">
        <v>85</v>
      </c>
      <c r="AY361" s="163" t="s">
        <v>134</v>
      </c>
    </row>
    <row r="362" spans="1:65" s="2" customFormat="1" ht="16.5" customHeight="1">
      <c r="A362" s="32"/>
      <c r="B362" s="143"/>
      <c r="C362" s="185" t="s">
        <v>518</v>
      </c>
      <c r="D362" s="185" t="s">
        <v>326</v>
      </c>
      <c r="E362" s="186" t="s">
        <v>557</v>
      </c>
      <c r="F362" s="187" t="s">
        <v>558</v>
      </c>
      <c r="G362" s="188" t="s">
        <v>139</v>
      </c>
      <c r="H362" s="189">
        <v>2</v>
      </c>
      <c r="I362" s="190"/>
      <c r="J362" s="191">
        <f>ROUND(I362*H362,2)</f>
        <v>0</v>
      </c>
      <c r="K362" s="187" t="s">
        <v>1</v>
      </c>
      <c r="L362" s="192"/>
      <c r="M362" s="193" t="s">
        <v>1</v>
      </c>
      <c r="N362" s="194" t="s">
        <v>42</v>
      </c>
      <c r="O362" s="58"/>
      <c r="P362" s="153">
        <f>O362*H362</f>
        <v>0</v>
      </c>
      <c r="Q362" s="153">
        <v>0.26200000000000001</v>
      </c>
      <c r="R362" s="153">
        <f>Q362*H362</f>
        <v>0.52400000000000002</v>
      </c>
      <c r="S362" s="153">
        <v>0</v>
      </c>
      <c r="T362" s="154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5" t="s">
        <v>190</v>
      </c>
      <c r="AT362" s="155" t="s">
        <v>326</v>
      </c>
      <c r="AU362" s="155" t="s">
        <v>88</v>
      </c>
      <c r="AY362" s="17" t="s">
        <v>134</v>
      </c>
      <c r="BE362" s="156">
        <f>IF(N362="základní",J362,0)</f>
        <v>0</v>
      </c>
      <c r="BF362" s="156">
        <f>IF(N362="snížená",J362,0)</f>
        <v>0</v>
      </c>
      <c r="BG362" s="156">
        <f>IF(N362="zákl. přenesená",J362,0)</f>
        <v>0</v>
      </c>
      <c r="BH362" s="156">
        <f>IF(N362="sníž. přenesená",J362,0)</f>
        <v>0</v>
      </c>
      <c r="BI362" s="156">
        <f>IF(N362="nulová",J362,0)</f>
        <v>0</v>
      </c>
      <c r="BJ362" s="17" t="s">
        <v>85</v>
      </c>
      <c r="BK362" s="156">
        <f>ROUND(I362*H362,2)</f>
        <v>0</v>
      </c>
      <c r="BL362" s="17" t="s">
        <v>141</v>
      </c>
      <c r="BM362" s="155" t="s">
        <v>559</v>
      </c>
    </row>
    <row r="363" spans="1:65" s="2" customFormat="1">
      <c r="A363" s="32"/>
      <c r="B363" s="33"/>
      <c r="C363" s="32"/>
      <c r="D363" s="157" t="s">
        <v>143</v>
      </c>
      <c r="E363" s="32"/>
      <c r="F363" s="158" t="s">
        <v>558</v>
      </c>
      <c r="G363" s="32"/>
      <c r="H363" s="32"/>
      <c r="I363" s="159"/>
      <c r="J363" s="32"/>
      <c r="K363" s="32"/>
      <c r="L363" s="33"/>
      <c r="M363" s="160"/>
      <c r="N363" s="161"/>
      <c r="O363" s="58"/>
      <c r="P363" s="58"/>
      <c r="Q363" s="58"/>
      <c r="R363" s="58"/>
      <c r="S363" s="58"/>
      <c r="T363" s="59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T363" s="17" t="s">
        <v>143</v>
      </c>
      <c r="AU363" s="17" t="s">
        <v>88</v>
      </c>
    </row>
    <row r="364" spans="1:65" s="13" customFormat="1">
      <c r="B364" s="162"/>
      <c r="D364" s="157" t="s">
        <v>145</v>
      </c>
      <c r="E364" s="163" t="s">
        <v>1</v>
      </c>
      <c r="F364" s="164" t="s">
        <v>551</v>
      </c>
      <c r="H364" s="165">
        <v>2</v>
      </c>
      <c r="I364" s="166"/>
      <c r="L364" s="162"/>
      <c r="M364" s="167"/>
      <c r="N364" s="168"/>
      <c r="O364" s="168"/>
      <c r="P364" s="168"/>
      <c r="Q364" s="168"/>
      <c r="R364" s="168"/>
      <c r="S364" s="168"/>
      <c r="T364" s="169"/>
      <c r="AT364" s="163" t="s">
        <v>145</v>
      </c>
      <c r="AU364" s="163" t="s">
        <v>88</v>
      </c>
      <c r="AV364" s="13" t="s">
        <v>88</v>
      </c>
      <c r="AW364" s="13" t="s">
        <v>31</v>
      </c>
      <c r="AX364" s="13" t="s">
        <v>85</v>
      </c>
      <c r="AY364" s="163" t="s">
        <v>134</v>
      </c>
    </row>
    <row r="365" spans="1:65" s="2" customFormat="1" ht="16.5" customHeight="1">
      <c r="A365" s="32"/>
      <c r="B365" s="143"/>
      <c r="C365" s="185" t="s">
        <v>523</v>
      </c>
      <c r="D365" s="185" t="s">
        <v>326</v>
      </c>
      <c r="E365" s="186" t="s">
        <v>565</v>
      </c>
      <c r="F365" s="187" t="s">
        <v>1456</v>
      </c>
      <c r="G365" s="188" t="s">
        <v>139</v>
      </c>
      <c r="H365" s="189">
        <v>2</v>
      </c>
      <c r="I365" s="190"/>
      <c r="J365" s="191">
        <f>ROUND(I365*H365,2)</f>
        <v>0</v>
      </c>
      <c r="K365" s="187" t="s">
        <v>1</v>
      </c>
      <c r="L365" s="192"/>
      <c r="M365" s="193" t="s">
        <v>1</v>
      </c>
      <c r="N365" s="194" t="s">
        <v>42</v>
      </c>
      <c r="O365" s="58"/>
      <c r="P365" s="153">
        <f>O365*H365</f>
        <v>0</v>
      </c>
      <c r="Q365" s="153">
        <v>0.58499999999999996</v>
      </c>
      <c r="R365" s="153">
        <f>Q365*H365</f>
        <v>1.17</v>
      </c>
      <c r="S365" s="153">
        <v>0</v>
      </c>
      <c r="T365" s="154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55" t="s">
        <v>190</v>
      </c>
      <c r="AT365" s="155" t="s">
        <v>326</v>
      </c>
      <c r="AU365" s="155" t="s">
        <v>88</v>
      </c>
      <c r="AY365" s="17" t="s">
        <v>134</v>
      </c>
      <c r="BE365" s="156">
        <f>IF(N365="základní",J365,0)</f>
        <v>0</v>
      </c>
      <c r="BF365" s="156">
        <f>IF(N365="snížená",J365,0)</f>
        <v>0</v>
      </c>
      <c r="BG365" s="156">
        <f>IF(N365="zákl. přenesená",J365,0)</f>
        <v>0</v>
      </c>
      <c r="BH365" s="156">
        <f>IF(N365="sníž. přenesená",J365,0)</f>
        <v>0</v>
      </c>
      <c r="BI365" s="156">
        <f>IF(N365="nulová",J365,0)</f>
        <v>0</v>
      </c>
      <c r="BJ365" s="17" t="s">
        <v>85</v>
      </c>
      <c r="BK365" s="156">
        <f>ROUND(I365*H365,2)</f>
        <v>0</v>
      </c>
      <c r="BL365" s="17" t="s">
        <v>141</v>
      </c>
      <c r="BM365" s="155" t="s">
        <v>566</v>
      </c>
    </row>
    <row r="366" spans="1:65" s="2" customFormat="1">
      <c r="A366" s="32"/>
      <c r="B366" s="33"/>
      <c r="C366" s="32"/>
      <c r="D366" s="157" t="s">
        <v>143</v>
      </c>
      <c r="E366" s="32"/>
      <c r="F366" s="158" t="s">
        <v>1456</v>
      </c>
      <c r="G366" s="32"/>
      <c r="H366" s="32"/>
      <c r="I366" s="159"/>
      <c r="J366" s="32"/>
      <c r="K366" s="32"/>
      <c r="L366" s="33"/>
      <c r="M366" s="160"/>
      <c r="N366" s="161"/>
      <c r="O366" s="58"/>
      <c r="P366" s="58"/>
      <c r="Q366" s="58"/>
      <c r="R366" s="58"/>
      <c r="S366" s="58"/>
      <c r="T366" s="59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7" t="s">
        <v>143</v>
      </c>
      <c r="AU366" s="17" t="s">
        <v>88</v>
      </c>
    </row>
    <row r="367" spans="1:65" s="13" customFormat="1">
      <c r="B367" s="162"/>
      <c r="D367" s="157" t="s">
        <v>145</v>
      </c>
      <c r="E367" s="163" t="s">
        <v>1</v>
      </c>
      <c r="F367" s="164" t="s">
        <v>867</v>
      </c>
      <c r="H367" s="165">
        <v>2</v>
      </c>
      <c r="I367" s="166"/>
      <c r="L367" s="162"/>
      <c r="M367" s="167"/>
      <c r="N367" s="168"/>
      <c r="O367" s="168"/>
      <c r="P367" s="168"/>
      <c r="Q367" s="168"/>
      <c r="R367" s="168"/>
      <c r="S367" s="168"/>
      <c r="T367" s="169"/>
      <c r="AT367" s="163" t="s">
        <v>145</v>
      </c>
      <c r="AU367" s="163" t="s">
        <v>88</v>
      </c>
      <c r="AV367" s="13" t="s">
        <v>88</v>
      </c>
      <c r="AW367" s="13" t="s">
        <v>31</v>
      </c>
      <c r="AX367" s="13" t="s">
        <v>85</v>
      </c>
      <c r="AY367" s="163" t="s">
        <v>134</v>
      </c>
    </row>
    <row r="368" spans="1:65" s="2" customFormat="1" ht="16.5" customHeight="1">
      <c r="A368" s="32"/>
      <c r="B368" s="143"/>
      <c r="C368" s="144" t="s">
        <v>528</v>
      </c>
      <c r="D368" s="144" t="s">
        <v>136</v>
      </c>
      <c r="E368" s="145" t="s">
        <v>574</v>
      </c>
      <c r="F368" s="146" t="s">
        <v>575</v>
      </c>
      <c r="G368" s="147" t="s">
        <v>139</v>
      </c>
      <c r="H368" s="148">
        <v>1</v>
      </c>
      <c r="I368" s="149"/>
      <c r="J368" s="150">
        <f>ROUND(I368*H368,2)</f>
        <v>0</v>
      </c>
      <c r="K368" s="146" t="s">
        <v>140</v>
      </c>
      <c r="L368" s="33"/>
      <c r="M368" s="151" t="s">
        <v>1</v>
      </c>
      <c r="N368" s="152" t="s">
        <v>42</v>
      </c>
      <c r="O368" s="58"/>
      <c r="P368" s="153">
        <f>O368*H368</f>
        <v>0</v>
      </c>
      <c r="Q368" s="153">
        <v>0</v>
      </c>
      <c r="R368" s="153">
        <f>Q368*H368</f>
        <v>0</v>
      </c>
      <c r="S368" s="153">
        <v>0.15</v>
      </c>
      <c r="T368" s="154">
        <f>S368*H368</f>
        <v>0.15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5" t="s">
        <v>141</v>
      </c>
      <c r="AT368" s="155" t="s">
        <v>136</v>
      </c>
      <c r="AU368" s="155" t="s">
        <v>88</v>
      </c>
      <c r="AY368" s="17" t="s">
        <v>134</v>
      </c>
      <c r="BE368" s="156">
        <f>IF(N368="základní",J368,0)</f>
        <v>0</v>
      </c>
      <c r="BF368" s="156">
        <f>IF(N368="snížená",J368,0)</f>
        <v>0</v>
      </c>
      <c r="BG368" s="156">
        <f>IF(N368="zákl. přenesená",J368,0)</f>
        <v>0</v>
      </c>
      <c r="BH368" s="156">
        <f>IF(N368="sníž. přenesená",J368,0)</f>
        <v>0</v>
      </c>
      <c r="BI368" s="156">
        <f>IF(N368="nulová",J368,0)</f>
        <v>0</v>
      </c>
      <c r="BJ368" s="17" t="s">
        <v>85</v>
      </c>
      <c r="BK368" s="156">
        <f>ROUND(I368*H368,2)</f>
        <v>0</v>
      </c>
      <c r="BL368" s="17" t="s">
        <v>141</v>
      </c>
      <c r="BM368" s="155" t="s">
        <v>576</v>
      </c>
    </row>
    <row r="369" spans="1:65" s="2" customFormat="1">
      <c r="A369" s="32"/>
      <c r="B369" s="33"/>
      <c r="C369" s="32"/>
      <c r="D369" s="157" t="s">
        <v>143</v>
      </c>
      <c r="E369" s="32"/>
      <c r="F369" s="158" t="s">
        <v>577</v>
      </c>
      <c r="G369" s="32"/>
      <c r="H369" s="32"/>
      <c r="I369" s="159"/>
      <c r="J369" s="32"/>
      <c r="K369" s="32"/>
      <c r="L369" s="33"/>
      <c r="M369" s="160"/>
      <c r="N369" s="161"/>
      <c r="O369" s="58"/>
      <c r="P369" s="58"/>
      <c r="Q369" s="58"/>
      <c r="R369" s="58"/>
      <c r="S369" s="58"/>
      <c r="T369" s="59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7" t="s">
        <v>143</v>
      </c>
      <c r="AU369" s="17" t="s">
        <v>88</v>
      </c>
    </row>
    <row r="370" spans="1:65" s="13" customFormat="1">
      <c r="B370" s="162"/>
      <c r="D370" s="157" t="s">
        <v>145</v>
      </c>
      <c r="E370" s="163" t="s">
        <v>1</v>
      </c>
      <c r="F370" s="164" t="s">
        <v>868</v>
      </c>
      <c r="H370" s="165">
        <v>1</v>
      </c>
      <c r="I370" s="166"/>
      <c r="L370" s="162"/>
      <c r="M370" s="167"/>
      <c r="N370" s="168"/>
      <c r="O370" s="168"/>
      <c r="P370" s="168"/>
      <c r="Q370" s="168"/>
      <c r="R370" s="168"/>
      <c r="S370" s="168"/>
      <c r="T370" s="169"/>
      <c r="AT370" s="163" t="s">
        <v>145</v>
      </c>
      <c r="AU370" s="163" t="s">
        <v>88</v>
      </c>
      <c r="AV370" s="13" t="s">
        <v>88</v>
      </c>
      <c r="AW370" s="13" t="s">
        <v>31</v>
      </c>
      <c r="AX370" s="13" t="s">
        <v>85</v>
      </c>
      <c r="AY370" s="163" t="s">
        <v>134</v>
      </c>
    </row>
    <row r="371" spans="1:65" s="2" customFormat="1" ht="21.75" customHeight="1">
      <c r="A371" s="32"/>
      <c r="B371" s="143"/>
      <c r="C371" s="144" t="s">
        <v>533</v>
      </c>
      <c r="D371" s="144" t="s">
        <v>136</v>
      </c>
      <c r="E371" s="145" t="s">
        <v>580</v>
      </c>
      <c r="F371" s="146" t="s">
        <v>581</v>
      </c>
      <c r="G371" s="147" t="s">
        <v>139</v>
      </c>
      <c r="H371" s="148">
        <v>1</v>
      </c>
      <c r="I371" s="149"/>
      <c r="J371" s="150">
        <f>ROUND(I371*H371,2)</f>
        <v>0</v>
      </c>
      <c r="K371" s="146" t="s">
        <v>140</v>
      </c>
      <c r="L371" s="33"/>
      <c r="M371" s="151" t="s">
        <v>1</v>
      </c>
      <c r="N371" s="152" t="s">
        <v>42</v>
      </c>
      <c r="O371" s="58"/>
      <c r="P371" s="153">
        <f>O371*H371</f>
        <v>0</v>
      </c>
      <c r="Q371" s="153">
        <v>0.09</v>
      </c>
      <c r="R371" s="153">
        <f>Q371*H371</f>
        <v>0.09</v>
      </c>
      <c r="S371" s="153">
        <v>0</v>
      </c>
      <c r="T371" s="154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5" t="s">
        <v>141</v>
      </c>
      <c r="AT371" s="155" t="s">
        <v>136</v>
      </c>
      <c r="AU371" s="155" t="s">
        <v>88</v>
      </c>
      <c r="AY371" s="17" t="s">
        <v>134</v>
      </c>
      <c r="BE371" s="156">
        <f>IF(N371="základní",J371,0)</f>
        <v>0</v>
      </c>
      <c r="BF371" s="156">
        <f>IF(N371="snížená",J371,0)</f>
        <v>0</v>
      </c>
      <c r="BG371" s="156">
        <f>IF(N371="zákl. přenesená",J371,0)</f>
        <v>0</v>
      </c>
      <c r="BH371" s="156">
        <f>IF(N371="sníž. přenesená",J371,0)</f>
        <v>0</v>
      </c>
      <c r="BI371" s="156">
        <f>IF(N371="nulová",J371,0)</f>
        <v>0</v>
      </c>
      <c r="BJ371" s="17" t="s">
        <v>85</v>
      </c>
      <c r="BK371" s="156">
        <f>ROUND(I371*H371,2)</f>
        <v>0</v>
      </c>
      <c r="BL371" s="17" t="s">
        <v>141</v>
      </c>
      <c r="BM371" s="155" t="s">
        <v>582</v>
      </c>
    </row>
    <row r="372" spans="1:65" s="2" customFormat="1">
      <c r="A372" s="32"/>
      <c r="B372" s="33"/>
      <c r="C372" s="32"/>
      <c r="D372" s="157" t="s">
        <v>143</v>
      </c>
      <c r="E372" s="32"/>
      <c r="F372" s="158" t="s">
        <v>583</v>
      </c>
      <c r="G372" s="32"/>
      <c r="H372" s="32"/>
      <c r="I372" s="159"/>
      <c r="J372" s="32"/>
      <c r="K372" s="32"/>
      <c r="L372" s="33"/>
      <c r="M372" s="160"/>
      <c r="N372" s="161"/>
      <c r="O372" s="58"/>
      <c r="P372" s="58"/>
      <c r="Q372" s="58"/>
      <c r="R372" s="58"/>
      <c r="S372" s="58"/>
      <c r="T372" s="59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7" t="s">
        <v>143</v>
      </c>
      <c r="AU372" s="17" t="s">
        <v>88</v>
      </c>
    </row>
    <row r="373" spans="1:65" s="13" customFormat="1">
      <c r="B373" s="162"/>
      <c r="D373" s="157" t="s">
        <v>145</v>
      </c>
      <c r="E373" s="163" t="s">
        <v>1</v>
      </c>
      <c r="F373" s="164" t="s">
        <v>869</v>
      </c>
      <c r="H373" s="165">
        <v>1</v>
      </c>
      <c r="I373" s="166"/>
      <c r="L373" s="162"/>
      <c r="M373" s="167"/>
      <c r="N373" s="168"/>
      <c r="O373" s="168"/>
      <c r="P373" s="168"/>
      <c r="Q373" s="168"/>
      <c r="R373" s="168"/>
      <c r="S373" s="168"/>
      <c r="T373" s="169"/>
      <c r="AT373" s="163" t="s">
        <v>145</v>
      </c>
      <c r="AU373" s="163" t="s">
        <v>88</v>
      </c>
      <c r="AV373" s="13" t="s">
        <v>88</v>
      </c>
      <c r="AW373" s="13" t="s">
        <v>31</v>
      </c>
      <c r="AX373" s="13" t="s">
        <v>85</v>
      </c>
      <c r="AY373" s="163" t="s">
        <v>134</v>
      </c>
    </row>
    <row r="374" spans="1:65" s="2" customFormat="1" ht="16.5" customHeight="1">
      <c r="A374" s="32"/>
      <c r="B374" s="143"/>
      <c r="C374" s="185" t="s">
        <v>538</v>
      </c>
      <c r="D374" s="185" t="s">
        <v>326</v>
      </c>
      <c r="E374" s="186" t="s">
        <v>586</v>
      </c>
      <c r="F374" s="187" t="s">
        <v>587</v>
      </c>
      <c r="G374" s="188" t="s">
        <v>139</v>
      </c>
      <c r="H374" s="189">
        <v>1</v>
      </c>
      <c r="I374" s="190"/>
      <c r="J374" s="191">
        <f>ROUND(I374*H374,2)</f>
        <v>0</v>
      </c>
      <c r="K374" s="187" t="s">
        <v>1</v>
      </c>
      <c r="L374" s="192"/>
      <c r="M374" s="193" t="s">
        <v>1</v>
      </c>
      <c r="N374" s="194" t="s">
        <v>42</v>
      </c>
      <c r="O374" s="58"/>
      <c r="P374" s="153">
        <f>O374*H374</f>
        <v>0</v>
      </c>
      <c r="Q374" s="153">
        <v>0.08</v>
      </c>
      <c r="R374" s="153">
        <f>Q374*H374</f>
        <v>0.08</v>
      </c>
      <c r="S374" s="153">
        <v>0</v>
      </c>
      <c r="T374" s="154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5" t="s">
        <v>190</v>
      </c>
      <c r="AT374" s="155" t="s">
        <v>326</v>
      </c>
      <c r="AU374" s="155" t="s">
        <v>88</v>
      </c>
      <c r="AY374" s="17" t="s">
        <v>134</v>
      </c>
      <c r="BE374" s="156">
        <f>IF(N374="základní",J374,0)</f>
        <v>0</v>
      </c>
      <c r="BF374" s="156">
        <f>IF(N374="snížená",J374,0)</f>
        <v>0</v>
      </c>
      <c r="BG374" s="156">
        <f>IF(N374="zákl. přenesená",J374,0)</f>
        <v>0</v>
      </c>
      <c r="BH374" s="156">
        <f>IF(N374="sníž. přenesená",J374,0)</f>
        <v>0</v>
      </c>
      <c r="BI374" s="156">
        <f>IF(N374="nulová",J374,0)</f>
        <v>0</v>
      </c>
      <c r="BJ374" s="17" t="s">
        <v>85</v>
      </c>
      <c r="BK374" s="156">
        <f>ROUND(I374*H374,2)</f>
        <v>0</v>
      </c>
      <c r="BL374" s="17" t="s">
        <v>141</v>
      </c>
      <c r="BM374" s="155" t="s">
        <v>588</v>
      </c>
    </row>
    <row r="375" spans="1:65" s="2" customFormat="1">
      <c r="A375" s="32"/>
      <c r="B375" s="33"/>
      <c r="C375" s="32"/>
      <c r="D375" s="157" t="s">
        <v>143</v>
      </c>
      <c r="E375" s="32"/>
      <c r="F375" s="158" t="s">
        <v>587</v>
      </c>
      <c r="G375" s="32"/>
      <c r="H375" s="32"/>
      <c r="I375" s="159"/>
      <c r="J375" s="32"/>
      <c r="K375" s="32"/>
      <c r="L375" s="33"/>
      <c r="M375" s="160"/>
      <c r="N375" s="161"/>
      <c r="O375" s="58"/>
      <c r="P375" s="58"/>
      <c r="Q375" s="58"/>
      <c r="R375" s="58"/>
      <c r="S375" s="58"/>
      <c r="T375" s="59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T375" s="17" t="s">
        <v>143</v>
      </c>
      <c r="AU375" s="17" t="s">
        <v>88</v>
      </c>
    </row>
    <row r="376" spans="1:65" s="13" customFormat="1">
      <c r="B376" s="162"/>
      <c r="D376" s="157" t="s">
        <v>145</v>
      </c>
      <c r="E376" s="163" t="s">
        <v>1</v>
      </c>
      <c r="F376" s="164" t="s">
        <v>870</v>
      </c>
      <c r="H376" s="165">
        <v>1</v>
      </c>
      <c r="I376" s="166"/>
      <c r="L376" s="162"/>
      <c r="M376" s="167"/>
      <c r="N376" s="168"/>
      <c r="O376" s="168"/>
      <c r="P376" s="168"/>
      <c r="Q376" s="168"/>
      <c r="R376" s="168"/>
      <c r="S376" s="168"/>
      <c r="T376" s="169"/>
      <c r="AT376" s="163" t="s">
        <v>145</v>
      </c>
      <c r="AU376" s="163" t="s">
        <v>88</v>
      </c>
      <c r="AV376" s="13" t="s">
        <v>88</v>
      </c>
      <c r="AW376" s="13" t="s">
        <v>31</v>
      </c>
      <c r="AX376" s="13" t="s">
        <v>85</v>
      </c>
      <c r="AY376" s="163" t="s">
        <v>134</v>
      </c>
    </row>
    <row r="377" spans="1:65" s="14" customFormat="1">
      <c r="B377" s="170"/>
      <c r="D377" s="157" t="s">
        <v>145</v>
      </c>
      <c r="E377" s="171" t="s">
        <v>1</v>
      </c>
      <c r="F377" s="172" t="s">
        <v>590</v>
      </c>
      <c r="H377" s="171" t="s">
        <v>1</v>
      </c>
      <c r="I377" s="173"/>
      <c r="L377" s="170"/>
      <c r="M377" s="174"/>
      <c r="N377" s="175"/>
      <c r="O377" s="175"/>
      <c r="P377" s="175"/>
      <c r="Q377" s="175"/>
      <c r="R377" s="175"/>
      <c r="S377" s="175"/>
      <c r="T377" s="176"/>
      <c r="AT377" s="171" t="s">
        <v>145</v>
      </c>
      <c r="AU377" s="171" t="s">
        <v>88</v>
      </c>
      <c r="AV377" s="14" t="s">
        <v>85</v>
      </c>
      <c r="AW377" s="14" t="s">
        <v>31</v>
      </c>
      <c r="AX377" s="14" t="s">
        <v>77</v>
      </c>
      <c r="AY377" s="171" t="s">
        <v>134</v>
      </c>
    </row>
    <row r="378" spans="1:65" s="2" customFormat="1" ht="21.75" customHeight="1">
      <c r="A378" s="32"/>
      <c r="B378" s="143"/>
      <c r="C378" s="144" t="s">
        <v>543</v>
      </c>
      <c r="D378" s="144" t="s">
        <v>136</v>
      </c>
      <c r="E378" s="145" t="s">
        <v>592</v>
      </c>
      <c r="F378" s="146" t="s">
        <v>593</v>
      </c>
      <c r="G378" s="147" t="s">
        <v>139</v>
      </c>
      <c r="H378" s="148">
        <v>1</v>
      </c>
      <c r="I378" s="149"/>
      <c r="J378" s="150">
        <f>ROUND(I378*H378,2)</f>
        <v>0</v>
      </c>
      <c r="K378" s="146" t="s">
        <v>140</v>
      </c>
      <c r="L378" s="33"/>
      <c r="M378" s="151" t="s">
        <v>1</v>
      </c>
      <c r="N378" s="152" t="s">
        <v>42</v>
      </c>
      <c r="O378" s="58"/>
      <c r="P378" s="153">
        <f>O378*H378</f>
        <v>0</v>
      </c>
      <c r="Q378" s="153">
        <v>0.09</v>
      </c>
      <c r="R378" s="153">
        <f>Q378*H378</f>
        <v>0.09</v>
      </c>
      <c r="S378" s="153">
        <v>0</v>
      </c>
      <c r="T378" s="154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5" t="s">
        <v>141</v>
      </c>
      <c r="AT378" s="155" t="s">
        <v>136</v>
      </c>
      <c r="AU378" s="155" t="s">
        <v>88</v>
      </c>
      <c r="AY378" s="17" t="s">
        <v>134</v>
      </c>
      <c r="BE378" s="156">
        <f>IF(N378="základní",J378,0)</f>
        <v>0</v>
      </c>
      <c r="BF378" s="156">
        <f>IF(N378="snížená",J378,0)</f>
        <v>0</v>
      </c>
      <c r="BG378" s="156">
        <f>IF(N378="zákl. přenesená",J378,0)</f>
        <v>0</v>
      </c>
      <c r="BH378" s="156">
        <f>IF(N378="sníž. přenesená",J378,0)</f>
        <v>0</v>
      </c>
      <c r="BI378" s="156">
        <f>IF(N378="nulová",J378,0)</f>
        <v>0</v>
      </c>
      <c r="BJ378" s="17" t="s">
        <v>85</v>
      </c>
      <c r="BK378" s="156">
        <f>ROUND(I378*H378,2)</f>
        <v>0</v>
      </c>
      <c r="BL378" s="17" t="s">
        <v>141</v>
      </c>
      <c r="BM378" s="155" t="s">
        <v>594</v>
      </c>
    </row>
    <row r="379" spans="1:65" s="2" customFormat="1">
      <c r="A379" s="32"/>
      <c r="B379" s="33"/>
      <c r="C379" s="32"/>
      <c r="D379" s="157" t="s">
        <v>143</v>
      </c>
      <c r="E379" s="32"/>
      <c r="F379" s="158" t="s">
        <v>595</v>
      </c>
      <c r="G379" s="32"/>
      <c r="H379" s="32"/>
      <c r="I379" s="159"/>
      <c r="J379" s="32"/>
      <c r="K379" s="32"/>
      <c r="L379" s="33"/>
      <c r="M379" s="160"/>
      <c r="N379" s="161"/>
      <c r="O379" s="58"/>
      <c r="P379" s="58"/>
      <c r="Q379" s="58"/>
      <c r="R379" s="58"/>
      <c r="S379" s="58"/>
      <c r="T379" s="59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T379" s="17" t="s">
        <v>143</v>
      </c>
      <c r="AU379" s="17" t="s">
        <v>88</v>
      </c>
    </row>
    <row r="380" spans="1:65" s="13" customFormat="1">
      <c r="B380" s="162"/>
      <c r="D380" s="157" t="s">
        <v>145</v>
      </c>
      <c r="E380" s="163" t="s">
        <v>1</v>
      </c>
      <c r="F380" s="164" t="s">
        <v>871</v>
      </c>
      <c r="H380" s="165">
        <v>1</v>
      </c>
      <c r="I380" s="166"/>
      <c r="L380" s="162"/>
      <c r="M380" s="167"/>
      <c r="N380" s="168"/>
      <c r="O380" s="168"/>
      <c r="P380" s="168"/>
      <c r="Q380" s="168"/>
      <c r="R380" s="168"/>
      <c r="S380" s="168"/>
      <c r="T380" s="169"/>
      <c r="AT380" s="163" t="s">
        <v>145</v>
      </c>
      <c r="AU380" s="163" t="s">
        <v>88</v>
      </c>
      <c r="AV380" s="13" t="s">
        <v>88</v>
      </c>
      <c r="AW380" s="13" t="s">
        <v>31</v>
      </c>
      <c r="AX380" s="13" t="s">
        <v>85</v>
      </c>
      <c r="AY380" s="163" t="s">
        <v>134</v>
      </c>
    </row>
    <row r="381" spans="1:65" s="2" customFormat="1" ht="16.5" customHeight="1">
      <c r="A381" s="32"/>
      <c r="B381" s="143"/>
      <c r="C381" s="185" t="s">
        <v>548</v>
      </c>
      <c r="D381" s="185" t="s">
        <v>326</v>
      </c>
      <c r="E381" s="186" t="s">
        <v>598</v>
      </c>
      <c r="F381" s="187" t="s">
        <v>599</v>
      </c>
      <c r="G381" s="188" t="s">
        <v>139</v>
      </c>
      <c r="H381" s="189">
        <v>1</v>
      </c>
      <c r="I381" s="190"/>
      <c r="J381" s="191">
        <f>ROUND(I381*H381,2)</f>
        <v>0</v>
      </c>
      <c r="K381" s="187" t="s">
        <v>140</v>
      </c>
      <c r="L381" s="192"/>
      <c r="M381" s="193" t="s">
        <v>1</v>
      </c>
      <c r="N381" s="194" t="s">
        <v>42</v>
      </c>
      <c r="O381" s="58"/>
      <c r="P381" s="153">
        <f>O381*H381</f>
        <v>0</v>
      </c>
      <c r="Q381" s="153">
        <v>5.6300000000000003E-2</v>
      </c>
      <c r="R381" s="153">
        <f>Q381*H381</f>
        <v>5.6300000000000003E-2</v>
      </c>
      <c r="S381" s="153">
        <v>0</v>
      </c>
      <c r="T381" s="154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55" t="s">
        <v>190</v>
      </c>
      <c r="AT381" s="155" t="s">
        <v>326</v>
      </c>
      <c r="AU381" s="155" t="s">
        <v>88</v>
      </c>
      <c r="AY381" s="17" t="s">
        <v>134</v>
      </c>
      <c r="BE381" s="156">
        <f>IF(N381="základní",J381,0)</f>
        <v>0</v>
      </c>
      <c r="BF381" s="156">
        <f>IF(N381="snížená",J381,0)</f>
        <v>0</v>
      </c>
      <c r="BG381" s="156">
        <f>IF(N381="zákl. přenesená",J381,0)</f>
        <v>0</v>
      </c>
      <c r="BH381" s="156">
        <f>IF(N381="sníž. přenesená",J381,0)</f>
        <v>0</v>
      </c>
      <c r="BI381" s="156">
        <f>IF(N381="nulová",J381,0)</f>
        <v>0</v>
      </c>
      <c r="BJ381" s="17" t="s">
        <v>85</v>
      </c>
      <c r="BK381" s="156">
        <f>ROUND(I381*H381,2)</f>
        <v>0</v>
      </c>
      <c r="BL381" s="17" t="s">
        <v>141</v>
      </c>
      <c r="BM381" s="155" t="s">
        <v>600</v>
      </c>
    </row>
    <row r="382" spans="1:65" s="2" customFormat="1">
      <c r="A382" s="32"/>
      <c r="B382" s="33"/>
      <c r="C382" s="32"/>
      <c r="D382" s="157" t="s">
        <v>143</v>
      </c>
      <c r="E382" s="32"/>
      <c r="F382" s="158" t="s">
        <v>599</v>
      </c>
      <c r="G382" s="32"/>
      <c r="H382" s="32"/>
      <c r="I382" s="159"/>
      <c r="J382" s="32"/>
      <c r="K382" s="32"/>
      <c r="L382" s="33"/>
      <c r="M382" s="160"/>
      <c r="N382" s="161"/>
      <c r="O382" s="58"/>
      <c r="P382" s="58"/>
      <c r="Q382" s="58"/>
      <c r="R382" s="58"/>
      <c r="S382" s="58"/>
      <c r="T382" s="59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7" t="s">
        <v>143</v>
      </c>
      <c r="AU382" s="17" t="s">
        <v>88</v>
      </c>
    </row>
    <row r="383" spans="1:65" s="13" customFormat="1">
      <c r="B383" s="162"/>
      <c r="D383" s="157" t="s">
        <v>145</v>
      </c>
      <c r="E383" s="163" t="s">
        <v>1</v>
      </c>
      <c r="F383" s="164" t="s">
        <v>589</v>
      </c>
      <c r="H383" s="165">
        <v>1</v>
      </c>
      <c r="I383" s="166"/>
      <c r="L383" s="162"/>
      <c r="M383" s="167"/>
      <c r="N383" s="168"/>
      <c r="O383" s="168"/>
      <c r="P383" s="168"/>
      <c r="Q383" s="168"/>
      <c r="R383" s="168"/>
      <c r="S383" s="168"/>
      <c r="T383" s="169"/>
      <c r="AT383" s="163" t="s">
        <v>145</v>
      </c>
      <c r="AU383" s="163" t="s">
        <v>88</v>
      </c>
      <c r="AV383" s="13" t="s">
        <v>88</v>
      </c>
      <c r="AW383" s="13" t="s">
        <v>31</v>
      </c>
      <c r="AX383" s="13" t="s">
        <v>85</v>
      </c>
      <c r="AY383" s="163" t="s">
        <v>134</v>
      </c>
    </row>
    <row r="384" spans="1:65" s="14" customFormat="1">
      <c r="B384" s="170"/>
      <c r="D384" s="157" t="s">
        <v>145</v>
      </c>
      <c r="E384" s="171" t="s">
        <v>1</v>
      </c>
      <c r="F384" s="172" t="s">
        <v>590</v>
      </c>
      <c r="H384" s="171" t="s">
        <v>1</v>
      </c>
      <c r="I384" s="173"/>
      <c r="L384" s="170"/>
      <c r="M384" s="174"/>
      <c r="N384" s="175"/>
      <c r="O384" s="175"/>
      <c r="P384" s="175"/>
      <c r="Q384" s="175"/>
      <c r="R384" s="175"/>
      <c r="S384" s="175"/>
      <c r="T384" s="176"/>
      <c r="AT384" s="171" t="s">
        <v>145</v>
      </c>
      <c r="AU384" s="171" t="s">
        <v>88</v>
      </c>
      <c r="AV384" s="14" t="s">
        <v>85</v>
      </c>
      <c r="AW384" s="14" t="s">
        <v>31</v>
      </c>
      <c r="AX384" s="14" t="s">
        <v>77</v>
      </c>
      <c r="AY384" s="171" t="s">
        <v>134</v>
      </c>
    </row>
    <row r="385" spans="1:65" s="2" customFormat="1" ht="16.5" customHeight="1">
      <c r="A385" s="32"/>
      <c r="B385" s="143"/>
      <c r="C385" s="144" t="s">
        <v>552</v>
      </c>
      <c r="D385" s="144" t="s">
        <v>136</v>
      </c>
      <c r="E385" s="145" t="s">
        <v>603</v>
      </c>
      <c r="F385" s="146" t="s">
        <v>604</v>
      </c>
      <c r="G385" s="147" t="s">
        <v>208</v>
      </c>
      <c r="H385" s="148">
        <v>0.5</v>
      </c>
      <c r="I385" s="149"/>
      <c r="J385" s="150">
        <f>ROUND(I385*H385,2)</f>
        <v>0</v>
      </c>
      <c r="K385" s="146" t="s">
        <v>140</v>
      </c>
      <c r="L385" s="33"/>
      <c r="M385" s="151" t="s">
        <v>1</v>
      </c>
      <c r="N385" s="152" t="s">
        <v>42</v>
      </c>
      <c r="O385" s="58"/>
      <c r="P385" s="153">
        <f>O385*H385</f>
        <v>0</v>
      </c>
      <c r="Q385" s="153">
        <v>0</v>
      </c>
      <c r="R385" s="153">
        <f>Q385*H385</f>
        <v>0</v>
      </c>
      <c r="S385" s="153">
        <v>0</v>
      </c>
      <c r="T385" s="154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5" t="s">
        <v>141</v>
      </c>
      <c r="AT385" s="155" t="s">
        <v>136</v>
      </c>
      <c r="AU385" s="155" t="s">
        <v>88</v>
      </c>
      <c r="AY385" s="17" t="s">
        <v>134</v>
      </c>
      <c r="BE385" s="156">
        <f>IF(N385="základní",J385,0)</f>
        <v>0</v>
      </c>
      <c r="BF385" s="156">
        <f>IF(N385="snížená",J385,0)</f>
        <v>0</v>
      </c>
      <c r="BG385" s="156">
        <f>IF(N385="zákl. přenesená",J385,0)</f>
        <v>0</v>
      </c>
      <c r="BH385" s="156">
        <f>IF(N385="sníž. přenesená",J385,0)</f>
        <v>0</v>
      </c>
      <c r="BI385" s="156">
        <f>IF(N385="nulová",J385,0)</f>
        <v>0</v>
      </c>
      <c r="BJ385" s="17" t="s">
        <v>85</v>
      </c>
      <c r="BK385" s="156">
        <f>ROUND(I385*H385,2)</f>
        <v>0</v>
      </c>
      <c r="BL385" s="17" t="s">
        <v>141</v>
      </c>
      <c r="BM385" s="155" t="s">
        <v>605</v>
      </c>
    </row>
    <row r="386" spans="1:65" s="2" customFormat="1">
      <c r="A386" s="32"/>
      <c r="B386" s="33"/>
      <c r="C386" s="32"/>
      <c r="D386" s="157" t="s">
        <v>143</v>
      </c>
      <c r="E386" s="32"/>
      <c r="F386" s="158" t="s">
        <v>606</v>
      </c>
      <c r="G386" s="32"/>
      <c r="H386" s="32"/>
      <c r="I386" s="159"/>
      <c r="J386" s="32"/>
      <c r="K386" s="32"/>
      <c r="L386" s="33"/>
      <c r="M386" s="160"/>
      <c r="N386" s="161"/>
      <c r="O386" s="58"/>
      <c r="P386" s="58"/>
      <c r="Q386" s="58"/>
      <c r="R386" s="58"/>
      <c r="S386" s="58"/>
      <c r="T386" s="59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7" t="s">
        <v>143</v>
      </c>
      <c r="AU386" s="17" t="s">
        <v>88</v>
      </c>
    </row>
    <row r="387" spans="1:65" s="14" customFormat="1">
      <c r="B387" s="170"/>
      <c r="D387" s="157" t="s">
        <v>145</v>
      </c>
      <c r="E387" s="171" t="s">
        <v>1</v>
      </c>
      <c r="F387" s="172" t="s">
        <v>607</v>
      </c>
      <c r="H387" s="171" t="s">
        <v>1</v>
      </c>
      <c r="I387" s="173"/>
      <c r="L387" s="170"/>
      <c r="M387" s="174"/>
      <c r="N387" s="175"/>
      <c r="O387" s="175"/>
      <c r="P387" s="175"/>
      <c r="Q387" s="175"/>
      <c r="R387" s="175"/>
      <c r="S387" s="175"/>
      <c r="T387" s="176"/>
      <c r="AT387" s="171" t="s">
        <v>145</v>
      </c>
      <c r="AU387" s="171" t="s">
        <v>88</v>
      </c>
      <c r="AV387" s="14" t="s">
        <v>85</v>
      </c>
      <c r="AW387" s="14" t="s">
        <v>31</v>
      </c>
      <c r="AX387" s="14" t="s">
        <v>77</v>
      </c>
      <c r="AY387" s="171" t="s">
        <v>134</v>
      </c>
    </row>
    <row r="388" spans="1:65" s="14" customFormat="1">
      <c r="B388" s="170"/>
      <c r="D388" s="157" t="s">
        <v>145</v>
      </c>
      <c r="E388" s="171" t="s">
        <v>1</v>
      </c>
      <c r="F388" s="172" t="s">
        <v>608</v>
      </c>
      <c r="H388" s="171" t="s">
        <v>1</v>
      </c>
      <c r="I388" s="173"/>
      <c r="L388" s="170"/>
      <c r="M388" s="174"/>
      <c r="N388" s="175"/>
      <c r="O388" s="175"/>
      <c r="P388" s="175"/>
      <c r="Q388" s="175"/>
      <c r="R388" s="175"/>
      <c r="S388" s="175"/>
      <c r="T388" s="176"/>
      <c r="AT388" s="171" t="s">
        <v>145</v>
      </c>
      <c r="AU388" s="171" t="s">
        <v>88</v>
      </c>
      <c r="AV388" s="14" t="s">
        <v>85</v>
      </c>
      <c r="AW388" s="14" t="s">
        <v>31</v>
      </c>
      <c r="AX388" s="14" t="s">
        <v>77</v>
      </c>
      <c r="AY388" s="171" t="s">
        <v>134</v>
      </c>
    </row>
    <row r="389" spans="1:65" s="13" customFormat="1">
      <c r="B389" s="162"/>
      <c r="D389" s="157" t="s">
        <v>145</v>
      </c>
      <c r="E389" s="163" t="s">
        <v>1</v>
      </c>
      <c r="F389" s="164" t="s">
        <v>609</v>
      </c>
      <c r="H389" s="165">
        <v>0.5</v>
      </c>
      <c r="I389" s="166"/>
      <c r="L389" s="162"/>
      <c r="M389" s="167"/>
      <c r="N389" s="168"/>
      <c r="O389" s="168"/>
      <c r="P389" s="168"/>
      <c r="Q389" s="168"/>
      <c r="R389" s="168"/>
      <c r="S389" s="168"/>
      <c r="T389" s="169"/>
      <c r="AT389" s="163" t="s">
        <v>145</v>
      </c>
      <c r="AU389" s="163" t="s">
        <v>88</v>
      </c>
      <c r="AV389" s="13" t="s">
        <v>88</v>
      </c>
      <c r="AW389" s="13" t="s">
        <v>31</v>
      </c>
      <c r="AX389" s="13" t="s">
        <v>85</v>
      </c>
      <c r="AY389" s="163" t="s">
        <v>134</v>
      </c>
    </row>
    <row r="390" spans="1:65" s="2" customFormat="1" ht="16.5" customHeight="1">
      <c r="A390" s="32"/>
      <c r="B390" s="143"/>
      <c r="C390" s="144" t="s">
        <v>556</v>
      </c>
      <c r="D390" s="144" t="s">
        <v>136</v>
      </c>
      <c r="E390" s="145" t="s">
        <v>611</v>
      </c>
      <c r="F390" s="146" t="s">
        <v>612</v>
      </c>
      <c r="G390" s="147" t="s">
        <v>160</v>
      </c>
      <c r="H390" s="148">
        <v>1</v>
      </c>
      <c r="I390" s="149"/>
      <c r="J390" s="150">
        <f>ROUND(I390*H390,2)</f>
        <v>0</v>
      </c>
      <c r="K390" s="146" t="s">
        <v>140</v>
      </c>
      <c r="L390" s="33"/>
      <c r="M390" s="151" t="s">
        <v>1</v>
      </c>
      <c r="N390" s="152" t="s">
        <v>42</v>
      </c>
      <c r="O390" s="58"/>
      <c r="P390" s="153">
        <f>O390*H390</f>
        <v>0</v>
      </c>
      <c r="Q390" s="153">
        <v>4.5999999999999999E-3</v>
      </c>
      <c r="R390" s="153">
        <f>Q390*H390</f>
        <v>4.5999999999999999E-3</v>
      </c>
      <c r="S390" s="153">
        <v>0</v>
      </c>
      <c r="T390" s="154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55" t="s">
        <v>141</v>
      </c>
      <c r="AT390" s="155" t="s">
        <v>136</v>
      </c>
      <c r="AU390" s="155" t="s">
        <v>88</v>
      </c>
      <c r="AY390" s="17" t="s">
        <v>134</v>
      </c>
      <c r="BE390" s="156">
        <f>IF(N390="základní",J390,0)</f>
        <v>0</v>
      </c>
      <c r="BF390" s="156">
        <f>IF(N390="snížená",J390,0)</f>
        <v>0</v>
      </c>
      <c r="BG390" s="156">
        <f>IF(N390="zákl. přenesená",J390,0)</f>
        <v>0</v>
      </c>
      <c r="BH390" s="156">
        <f>IF(N390="sníž. přenesená",J390,0)</f>
        <v>0</v>
      </c>
      <c r="BI390" s="156">
        <f>IF(N390="nulová",J390,0)</f>
        <v>0</v>
      </c>
      <c r="BJ390" s="17" t="s">
        <v>85</v>
      </c>
      <c r="BK390" s="156">
        <f>ROUND(I390*H390,2)</f>
        <v>0</v>
      </c>
      <c r="BL390" s="17" t="s">
        <v>141</v>
      </c>
      <c r="BM390" s="155" t="s">
        <v>613</v>
      </c>
    </row>
    <row r="391" spans="1:65" s="2" customFormat="1">
      <c r="A391" s="32"/>
      <c r="B391" s="33"/>
      <c r="C391" s="32"/>
      <c r="D391" s="157" t="s">
        <v>143</v>
      </c>
      <c r="E391" s="32"/>
      <c r="F391" s="158" t="s">
        <v>614</v>
      </c>
      <c r="G391" s="32"/>
      <c r="H391" s="32"/>
      <c r="I391" s="159"/>
      <c r="J391" s="32"/>
      <c r="K391" s="32"/>
      <c r="L391" s="33"/>
      <c r="M391" s="160"/>
      <c r="N391" s="161"/>
      <c r="O391" s="58"/>
      <c r="P391" s="58"/>
      <c r="Q391" s="58"/>
      <c r="R391" s="58"/>
      <c r="S391" s="58"/>
      <c r="T391" s="59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T391" s="17" t="s">
        <v>143</v>
      </c>
      <c r="AU391" s="17" t="s">
        <v>88</v>
      </c>
    </row>
    <row r="392" spans="1:65" s="13" customFormat="1">
      <c r="B392" s="162"/>
      <c r="D392" s="157" t="s">
        <v>145</v>
      </c>
      <c r="E392" s="163" t="s">
        <v>1</v>
      </c>
      <c r="F392" s="164" t="s">
        <v>615</v>
      </c>
      <c r="H392" s="165">
        <v>1</v>
      </c>
      <c r="I392" s="166"/>
      <c r="L392" s="162"/>
      <c r="M392" s="167"/>
      <c r="N392" s="168"/>
      <c r="O392" s="168"/>
      <c r="P392" s="168"/>
      <c r="Q392" s="168"/>
      <c r="R392" s="168"/>
      <c r="S392" s="168"/>
      <c r="T392" s="169"/>
      <c r="AT392" s="163" t="s">
        <v>145</v>
      </c>
      <c r="AU392" s="163" t="s">
        <v>88</v>
      </c>
      <c r="AV392" s="13" t="s">
        <v>88</v>
      </c>
      <c r="AW392" s="13" t="s">
        <v>31</v>
      </c>
      <c r="AX392" s="13" t="s">
        <v>85</v>
      </c>
      <c r="AY392" s="163" t="s">
        <v>134</v>
      </c>
    </row>
    <row r="393" spans="1:65" s="2" customFormat="1" ht="16.5" customHeight="1">
      <c r="A393" s="32"/>
      <c r="B393" s="143"/>
      <c r="C393" s="144" t="s">
        <v>560</v>
      </c>
      <c r="D393" s="144" t="s">
        <v>136</v>
      </c>
      <c r="E393" s="145" t="s">
        <v>617</v>
      </c>
      <c r="F393" s="146" t="s">
        <v>618</v>
      </c>
      <c r="G393" s="147" t="s">
        <v>160</v>
      </c>
      <c r="H393" s="148">
        <v>1</v>
      </c>
      <c r="I393" s="149"/>
      <c r="J393" s="150">
        <f>ROUND(I393*H393,2)</f>
        <v>0</v>
      </c>
      <c r="K393" s="146" t="s">
        <v>140</v>
      </c>
      <c r="L393" s="33"/>
      <c r="M393" s="151" t="s">
        <v>1</v>
      </c>
      <c r="N393" s="152" t="s">
        <v>42</v>
      </c>
      <c r="O393" s="58"/>
      <c r="P393" s="153">
        <f>O393*H393</f>
        <v>0</v>
      </c>
      <c r="Q393" s="153">
        <v>0</v>
      </c>
      <c r="R393" s="153">
        <f>Q393*H393</f>
        <v>0</v>
      </c>
      <c r="S393" s="153">
        <v>0</v>
      </c>
      <c r="T393" s="154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55" t="s">
        <v>141</v>
      </c>
      <c r="AT393" s="155" t="s">
        <v>136</v>
      </c>
      <c r="AU393" s="155" t="s">
        <v>88</v>
      </c>
      <c r="AY393" s="17" t="s">
        <v>134</v>
      </c>
      <c r="BE393" s="156">
        <f>IF(N393="základní",J393,0)</f>
        <v>0</v>
      </c>
      <c r="BF393" s="156">
        <f>IF(N393="snížená",J393,0)</f>
        <v>0</v>
      </c>
      <c r="BG393" s="156">
        <f>IF(N393="zákl. přenesená",J393,0)</f>
        <v>0</v>
      </c>
      <c r="BH393" s="156">
        <f>IF(N393="sníž. přenesená",J393,0)</f>
        <v>0</v>
      </c>
      <c r="BI393" s="156">
        <f>IF(N393="nulová",J393,0)</f>
        <v>0</v>
      </c>
      <c r="BJ393" s="17" t="s">
        <v>85</v>
      </c>
      <c r="BK393" s="156">
        <f>ROUND(I393*H393,2)</f>
        <v>0</v>
      </c>
      <c r="BL393" s="17" t="s">
        <v>141</v>
      </c>
      <c r="BM393" s="155" t="s">
        <v>619</v>
      </c>
    </row>
    <row r="394" spans="1:65" s="2" customFormat="1">
      <c r="A394" s="32"/>
      <c r="B394" s="33"/>
      <c r="C394" s="32"/>
      <c r="D394" s="157" t="s">
        <v>143</v>
      </c>
      <c r="E394" s="32"/>
      <c r="F394" s="158" t="s">
        <v>620</v>
      </c>
      <c r="G394" s="32"/>
      <c r="H394" s="32"/>
      <c r="I394" s="159"/>
      <c r="J394" s="32"/>
      <c r="K394" s="32"/>
      <c r="L394" s="33"/>
      <c r="M394" s="160"/>
      <c r="N394" s="161"/>
      <c r="O394" s="58"/>
      <c r="P394" s="58"/>
      <c r="Q394" s="58"/>
      <c r="R394" s="58"/>
      <c r="S394" s="58"/>
      <c r="T394" s="59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7" t="s">
        <v>143</v>
      </c>
      <c r="AU394" s="17" t="s">
        <v>88</v>
      </c>
    </row>
    <row r="395" spans="1:65" s="13" customFormat="1">
      <c r="B395" s="162"/>
      <c r="D395" s="157" t="s">
        <v>145</v>
      </c>
      <c r="E395" s="163" t="s">
        <v>1</v>
      </c>
      <c r="F395" s="164" t="s">
        <v>621</v>
      </c>
      <c r="H395" s="165">
        <v>1</v>
      </c>
      <c r="I395" s="166"/>
      <c r="L395" s="162"/>
      <c r="M395" s="167"/>
      <c r="N395" s="168"/>
      <c r="O395" s="168"/>
      <c r="P395" s="168"/>
      <c r="Q395" s="168"/>
      <c r="R395" s="168"/>
      <c r="S395" s="168"/>
      <c r="T395" s="169"/>
      <c r="AT395" s="163" t="s">
        <v>145</v>
      </c>
      <c r="AU395" s="163" t="s">
        <v>88</v>
      </c>
      <c r="AV395" s="13" t="s">
        <v>88</v>
      </c>
      <c r="AW395" s="13" t="s">
        <v>31</v>
      </c>
      <c r="AX395" s="13" t="s">
        <v>85</v>
      </c>
      <c r="AY395" s="163" t="s">
        <v>134</v>
      </c>
    </row>
    <row r="396" spans="1:65" s="12" customFormat="1" ht="22.9" customHeight="1">
      <c r="B396" s="130"/>
      <c r="D396" s="131" t="s">
        <v>76</v>
      </c>
      <c r="E396" s="141" t="s">
        <v>197</v>
      </c>
      <c r="F396" s="141" t="s">
        <v>622</v>
      </c>
      <c r="I396" s="133"/>
      <c r="J396" s="142">
        <f>BK396</f>
        <v>0</v>
      </c>
      <c r="L396" s="130"/>
      <c r="M396" s="135"/>
      <c r="N396" s="136"/>
      <c r="O396" s="136"/>
      <c r="P396" s="137">
        <f>SUM(P397:P413)</f>
        <v>0</v>
      </c>
      <c r="Q396" s="136"/>
      <c r="R396" s="137">
        <f>SUM(R397:R413)</f>
        <v>2.9830700000000001</v>
      </c>
      <c r="S396" s="136"/>
      <c r="T396" s="138">
        <f>SUM(T397:T413)</f>
        <v>2.6574</v>
      </c>
      <c r="AR396" s="131" t="s">
        <v>85</v>
      </c>
      <c r="AT396" s="139" t="s">
        <v>76</v>
      </c>
      <c r="AU396" s="139" t="s">
        <v>85</v>
      </c>
      <c r="AY396" s="131" t="s">
        <v>134</v>
      </c>
      <c r="BK396" s="140">
        <f>SUM(BK397:BK413)</f>
        <v>0</v>
      </c>
    </row>
    <row r="397" spans="1:65" s="2" customFormat="1" ht="16.5" customHeight="1">
      <c r="A397" s="32"/>
      <c r="B397" s="143"/>
      <c r="C397" s="144" t="s">
        <v>564</v>
      </c>
      <c r="D397" s="144" t="s">
        <v>136</v>
      </c>
      <c r="E397" s="145" t="s">
        <v>624</v>
      </c>
      <c r="F397" s="146" t="s">
        <v>625</v>
      </c>
      <c r="G397" s="147" t="s">
        <v>177</v>
      </c>
      <c r="H397" s="148">
        <v>17.7</v>
      </c>
      <c r="I397" s="149"/>
      <c r="J397" s="150">
        <f>ROUND(I397*H397,2)</f>
        <v>0</v>
      </c>
      <c r="K397" s="146" t="s">
        <v>140</v>
      </c>
      <c r="L397" s="33"/>
      <c r="M397" s="151" t="s">
        <v>1</v>
      </c>
      <c r="N397" s="152" t="s">
        <v>42</v>
      </c>
      <c r="O397" s="58"/>
      <c r="P397" s="153">
        <f>O397*H397</f>
        <v>0</v>
      </c>
      <c r="Q397" s="153">
        <v>0.16850000000000001</v>
      </c>
      <c r="R397" s="153">
        <f>Q397*H397</f>
        <v>2.98245</v>
      </c>
      <c r="S397" s="153">
        <v>0</v>
      </c>
      <c r="T397" s="154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55" t="s">
        <v>141</v>
      </c>
      <c r="AT397" s="155" t="s">
        <v>136</v>
      </c>
      <c r="AU397" s="155" t="s">
        <v>88</v>
      </c>
      <c r="AY397" s="17" t="s">
        <v>134</v>
      </c>
      <c r="BE397" s="156">
        <f>IF(N397="základní",J397,0)</f>
        <v>0</v>
      </c>
      <c r="BF397" s="156">
        <f>IF(N397="snížená",J397,0)</f>
        <v>0</v>
      </c>
      <c r="BG397" s="156">
        <f>IF(N397="zákl. přenesená",J397,0)</f>
        <v>0</v>
      </c>
      <c r="BH397" s="156">
        <f>IF(N397="sníž. přenesená",J397,0)</f>
        <v>0</v>
      </c>
      <c r="BI397" s="156">
        <f>IF(N397="nulová",J397,0)</f>
        <v>0</v>
      </c>
      <c r="BJ397" s="17" t="s">
        <v>85</v>
      </c>
      <c r="BK397" s="156">
        <f>ROUND(I397*H397,2)</f>
        <v>0</v>
      </c>
      <c r="BL397" s="17" t="s">
        <v>141</v>
      </c>
      <c r="BM397" s="155" t="s">
        <v>626</v>
      </c>
    </row>
    <row r="398" spans="1:65" s="2" customFormat="1" ht="19.5">
      <c r="A398" s="32"/>
      <c r="B398" s="33"/>
      <c r="C398" s="32"/>
      <c r="D398" s="157" t="s">
        <v>143</v>
      </c>
      <c r="E398" s="32"/>
      <c r="F398" s="158" t="s">
        <v>627</v>
      </c>
      <c r="G398" s="32"/>
      <c r="H398" s="32"/>
      <c r="I398" s="159"/>
      <c r="J398" s="32"/>
      <c r="K398" s="32"/>
      <c r="L398" s="33"/>
      <c r="M398" s="160"/>
      <c r="N398" s="161"/>
      <c r="O398" s="58"/>
      <c r="P398" s="58"/>
      <c r="Q398" s="58"/>
      <c r="R398" s="58"/>
      <c r="S398" s="58"/>
      <c r="T398" s="59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7" t="s">
        <v>143</v>
      </c>
      <c r="AU398" s="17" t="s">
        <v>88</v>
      </c>
    </row>
    <row r="399" spans="1:65" s="14" customFormat="1">
      <c r="B399" s="170"/>
      <c r="D399" s="157" t="s">
        <v>145</v>
      </c>
      <c r="E399" s="171" t="s">
        <v>1</v>
      </c>
      <c r="F399" s="172" t="s">
        <v>628</v>
      </c>
      <c r="H399" s="171" t="s">
        <v>1</v>
      </c>
      <c r="I399" s="173"/>
      <c r="L399" s="170"/>
      <c r="M399" s="174"/>
      <c r="N399" s="175"/>
      <c r="O399" s="175"/>
      <c r="P399" s="175"/>
      <c r="Q399" s="175"/>
      <c r="R399" s="175"/>
      <c r="S399" s="175"/>
      <c r="T399" s="176"/>
      <c r="AT399" s="171" t="s">
        <v>145</v>
      </c>
      <c r="AU399" s="171" t="s">
        <v>88</v>
      </c>
      <c r="AV399" s="14" t="s">
        <v>85</v>
      </c>
      <c r="AW399" s="14" t="s">
        <v>31</v>
      </c>
      <c r="AX399" s="14" t="s">
        <v>77</v>
      </c>
      <c r="AY399" s="171" t="s">
        <v>134</v>
      </c>
    </row>
    <row r="400" spans="1:65" s="13" customFormat="1">
      <c r="B400" s="162"/>
      <c r="D400" s="157" t="s">
        <v>145</v>
      </c>
      <c r="E400" s="163" t="s">
        <v>1</v>
      </c>
      <c r="F400" s="164" t="s">
        <v>872</v>
      </c>
      <c r="H400" s="165">
        <v>17.7</v>
      </c>
      <c r="I400" s="166"/>
      <c r="L400" s="162"/>
      <c r="M400" s="167"/>
      <c r="N400" s="168"/>
      <c r="O400" s="168"/>
      <c r="P400" s="168"/>
      <c r="Q400" s="168"/>
      <c r="R400" s="168"/>
      <c r="S400" s="168"/>
      <c r="T400" s="169"/>
      <c r="AT400" s="163" t="s">
        <v>145</v>
      </c>
      <c r="AU400" s="163" t="s">
        <v>88</v>
      </c>
      <c r="AV400" s="13" t="s">
        <v>88</v>
      </c>
      <c r="AW400" s="13" t="s">
        <v>31</v>
      </c>
      <c r="AX400" s="13" t="s">
        <v>85</v>
      </c>
      <c r="AY400" s="163" t="s">
        <v>134</v>
      </c>
    </row>
    <row r="401" spans="1:65" s="2" customFormat="1" ht="16.5" customHeight="1">
      <c r="A401" s="32"/>
      <c r="B401" s="143"/>
      <c r="C401" s="144" t="s">
        <v>568</v>
      </c>
      <c r="D401" s="144" t="s">
        <v>136</v>
      </c>
      <c r="E401" s="145" t="s">
        <v>631</v>
      </c>
      <c r="F401" s="146" t="s">
        <v>632</v>
      </c>
      <c r="G401" s="147" t="s">
        <v>177</v>
      </c>
      <c r="H401" s="148">
        <v>33.1</v>
      </c>
      <c r="I401" s="149"/>
      <c r="J401" s="150">
        <f>ROUND(I401*H401,2)</f>
        <v>0</v>
      </c>
      <c r="K401" s="146" t="s">
        <v>140</v>
      </c>
      <c r="L401" s="33"/>
      <c r="M401" s="151" t="s">
        <v>1</v>
      </c>
      <c r="N401" s="152" t="s">
        <v>42</v>
      </c>
      <c r="O401" s="58"/>
      <c r="P401" s="153">
        <f>O401*H401</f>
        <v>0</v>
      </c>
      <c r="Q401" s="153">
        <v>0</v>
      </c>
      <c r="R401" s="153">
        <f>Q401*H401</f>
        <v>0</v>
      </c>
      <c r="S401" s="153">
        <v>0</v>
      </c>
      <c r="T401" s="154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55" t="s">
        <v>141</v>
      </c>
      <c r="AT401" s="155" t="s">
        <v>136</v>
      </c>
      <c r="AU401" s="155" t="s">
        <v>88</v>
      </c>
      <c r="AY401" s="17" t="s">
        <v>134</v>
      </c>
      <c r="BE401" s="156">
        <f>IF(N401="základní",J401,0)</f>
        <v>0</v>
      </c>
      <c r="BF401" s="156">
        <f>IF(N401="snížená",J401,0)</f>
        <v>0</v>
      </c>
      <c r="BG401" s="156">
        <f>IF(N401="zákl. přenesená",J401,0)</f>
        <v>0</v>
      </c>
      <c r="BH401" s="156">
        <f>IF(N401="sníž. přenesená",J401,0)</f>
        <v>0</v>
      </c>
      <c r="BI401" s="156">
        <f>IF(N401="nulová",J401,0)</f>
        <v>0</v>
      </c>
      <c r="BJ401" s="17" t="s">
        <v>85</v>
      </c>
      <c r="BK401" s="156">
        <f>ROUND(I401*H401,2)</f>
        <v>0</v>
      </c>
      <c r="BL401" s="17" t="s">
        <v>141</v>
      </c>
      <c r="BM401" s="155" t="s">
        <v>633</v>
      </c>
    </row>
    <row r="402" spans="1:65" s="2" customFormat="1">
      <c r="A402" s="32"/>
      <c r="B402" s="33"/>
      <c r="C402" s="32"/>
      <c r="D402" s="157" t="s">
        <v>143</v>
      </c>
      <c r="E402" s="32"/>
      <c r="F402" s="158" t="s">
        <v>634</v>
      </c>
      <c r="G402" s="32"/>
      <c r="H402" s="32"/>
      <c r="I402" s="159"/>
      <c r="J402" s="32"/>
      <c r="K402" s="32"/>
      <c r="L402" s="33"/>
      <c r="M402" s="160"/>
      <c r="N402" s="161"/>
      <c r="O402" s="58"/>
      <c r="P402" s="58"/>
      <c r="Q402" s="58"/>
      <c r="R402" s="58"/>
      <c r="S402" s="58"/>
      <c r="T402" s="59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T402" s="17" t="s">
        <v>143</v>
      </c>
      <c r="AU402" s="17" t="s">
        <v>88</v>
      </c>
    </row>
    <row r="403" spans="1:65" s="13" customFormat="1">
      <c r="B403" s="162"/>
      <c r="D403" s="157" t="s">
        <v>145</v>
      </c>
      <c r="E403" s="163" t="s">
        <v>1</v>
      </c>
      <c r="F403" s="164" t="s">
        <v>873</v>
      </c>
      <c r="H403" s="165">
        <v>33.1</v>
      </c>
      <c r="I403" s="166"/>
      <c r="L403" s="162"/>
      <c r="M403" s="167"/>
      <c r="N403" s="168"/>
      <c r="O403" s="168"/>
      <c r="P403" s="168"/>
      <c r="Q403" s="168"/>
      <c r="R403" s="168"/>
      <c r="S403" s="168"/>
      <c r="T403" s="169"/>
      <c r="AT403" s="163" t="s">
        <v>145</v>
      </c>
      <c r="AU403" s="163" t="s">
        <v>88</v>
      </c>
      <c r="AV403" s="13" t="s">
        <v>88</v>
      </c>
      <c r="AW403" s="13" t="s">
        <v>31</v>
      </c>
      <c r="AX403" s="13" t="s">
        <v>85</v>
      </c>
      <c r="AY403" s="163" t="s">
        <v>134</v>
      </c>
    </row>
    <row r="404" spans="1:65" s="2" customFormat="1" ht="16.5" customHeight="1">
      <c r="A404" s="32"/>
      <c r="B404" s="143"/>
      <c r="C404" s="144" t="s">
        <v>573</v>
      </c>
      <c r="D404" s="144" t="s">
        <v>136</v>
      </c>
      <c r="E404" s="145" t="s">
        <v>874</v>
      </c>
      <c r="F404" s="146" t="s">
        <v>875</v>
      </c>
      <c r="G404" s="147" t="s">
        <v>208</v>
      </c>
      <c r="H404" s="148">
        <v>1.2</v>
      </c>
      <c r="I404" s="149"/>
      <c r="J404" s="150">
        <f>ROUND(I404*H404,2)</f>
        <v>0</v>
      </c>
      <c r="K404" s="146" t="s">
        <v>140</v>
      </c>
      <c r="L404" s="33"/>
      <c r="M404" s="151" t="s">
        <v>1</v>
      </c>
      <c r="N404" s="152" t="s">
        <v>42</v>
      </c>
      <c r="O404" s="58"/>
      <c r="P404" s="153">
        <f>O404*H404</f>
        <v>0</v>
      </c>
      <c r="Q404" s="153">
        <v>0</v>
      </c>
      <c r="R404" s="153">
        <f>Q404*H404</f>
        <v>0</v>
      </c>
      <c r="S404" s="153">
        <v>2.2000000000000002</v>
      </c>
      <c r="T404" s="154">
        <f>S404*H404</f>
        <v>2.64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55" t="s">
        <v>141</v>
      </c>
      <c r="AT404" s="155" t="s">
        <v>136</v>
      </c>
      <c r="AU404" s="155" t="s">
        <v>88</v>
      </c>
      <c r="AY404" s="17" t="s">
        <v>134</v>
      </c>
      <c r="BE404" s="156">
        <f>IF(N404="základní",J404,0)</f>
        <v>0</v>
      </c>
      <c r="BF404" s="156">
        <f>IF(N404="snížená",J404,0)</f>
        <v>0</v>
      </c>
      <c r="BG404" s="156">
        <f>IF(N404="zákl. přenesená",J404,0)</f>
        <v>0</v>
      </c>
      <c r="BH404" s="156">
        <f>IF(N404="sníž. přenesená",J404,0)</f>
        <v>0</v>
      </c>
      <c r="BI404" s="156">
        <f>IF(N404="nulová",J404,0)</f>
        <v>0</v>
      </c>
      <c r="BJ404" s="17" t="s">
        <v>85</v>
      </c>
      <c r="BK404" s="156">
        <f>ROUND(I404*H404,2)</f>
        <v>0</v>
      </c>
      <c r="BL404" s="17" t="s">
        <v>141</v>
      </c>
      <c r="BM404" s="155" t="s">
        <v>876</v>
      </c>
    </row>
    <row r="405" spans="1:65" s="2" customFormat="1">
      <c r="A405" s="32"/>
      <c r="B405" s="33"/>
      <c r="C405" s="32"/>
      <c r="D405" s="157" t="s">
        <v>143</v>
      </c>
      <c r="E405" s="32"/>
      <c r="F405" s="158" t="s">
        <v>877</v>
      </c>
      <c r="G405" s="32"/>
      <c r="H405" s="32"/>
      <c r="I405" s="159"/>
      <c r="J405" s="32"/>
      <c r="K405" s="32"/>
      <c r="L405" s="33"/>
      <c r="M405" s="160"/>
      <c r="N405" s="161"/>
      <c r="O405" s="58"/>
      <c r="P405" s="58"/>
      <c r="Q405" s="58"/>
      <c r="R405" s="58"/>
      <c r="S405" s="58"/>
      <c r="T405" s="59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T405" s="17" t="s">
        <v>143</v>
      </c>
      <c r="AU405" s="17" t="s">
        <v>88</v>
      </c>
    </row>
    <row r="406" spans="1:65" s="13" customFormat="1">
      <c r="B406" s="162"/>
      <c r="D406" s="157" t="s">
        <v>145</v>
      </c>
      <c r="E406" s="163" t="s">
        <v>1</v>
      </c>
      <c r="F406" s="164" t="s">
        <v>878</v>
      </c>
      <c r="H406" s="165">
        <v>1.2</v>
      </c>
      <c r="I406" s="166"/>
      <c r="L406" s="162"/>
      <c r="M406" s="167"/>
      <c r="N406" s="168"/>
      <c r="O406" s="168"/>
      <c r="P406" s="168"/>
      <c r="Q406" s="168"/>
      <c r="R406" s="168"/>
      <c r="S406" s="168"/>
      <c r="T406" s="169"/>
      <c r="AT406" s="163" t="s">
        <v>145</v>
      </c>
      <c r="AU406" s="163" t="s">
        <v>88</v>
      </c>
      <c r="AV406" s="13" t="s">
        <v>88</v>
      </c>
      <c r="AW406" s="13" t="s">
        <v>31</v>
      </c>
      <c r="AX406" s="13" t="s">
        <v>85</v>
      </c>
      <c r="AY406" s="163" t="s">
        <v>134</v>
      </c>
    </row>
    <row r="407" spans="1:65" s="2" customFormat="1" ht="16.5" customHeight="1">
      <c r="A407" s="32"/>
      <c r="B407" s="143"/>
      <c r="C407" s="144" t="s">
        <v>579</v>
      </c>
      <c r="D407" s="144" t="s">
        <v>136</v>
      </c>
      <c r="E407" s="145" t="s">
        <v>879</v>
      </c>
      <c r="F407" s="146" t="s">
        <v>880</v>
      </c>
      <c r="G407" s="147" t="s">
        <v>177</v>
      </c>
      <c r="H407" s="148">
        <v>0.2</v>
      </c>
      <c r="I407" s="149"/>
      <c r="J407" s="150">
        <f>ROUND(I407*H407,2)</f>
        <v>0</v>
      </c>
      <c r="K407" s="146" t="s">
        <v>140</v>
      </c>
      <c r="L407" s="33"/>
      <c r="M407" s="151" t="s">
        <v>1</v>
      </c>
      <c r="N407" s="152" t="s">
        <v>42</v>
      </c>
      <c r="O407" s="58"/>
      <c r="P407" s="153">
        <f>O407*H407</f>
        <v>0</v>
      </c>
      <c r="Q407" s="153">
        <v>3.0999999999999999E-3</v>
      </c>
      <c r="R407" s="153">
        <f>Q407*H407</f>
        <v>6.2E-4</v>
      </c>
      <c r="S407" s="153">
        <v>8.6999999999999994E-2</v>
      </c>
      <c r="T407" s="154">
        <f>S407*H407</f>
        <v>1.7399999999999999E-2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55" t="s">
        <v>141</v>
      </c>
      <c r="AT407" s="155" t="s">
        <v>136</v>
      </c>
      <c r="AU407" s="155" t="s">
        <v>88</v>
      </c>
      <c r="AY407" s="17" t="s">
        <v>134</v>
      </c>
      <c r="BE407" s="156">
        <f>IF(N407="základní",J407,0)</f>
        <v>0</v>
      </c>
      <c r="BF407" s="156">
        <f>IF(N407="snížená",J407,0)</f>
        <v>0</v>
      </c>
      <c r="BG407" s="156">
        <f>IF(N407="zákl. přenesená",J407,0)</f>
        <v>0</v>
      </c>
      <c r="BH407" s="156">
        <f>IF(N407="sníž. přenesená",J407,0)</f>
        <v>0</v>
      </c>
      <c r="BI407" s="156">
        <f>IF(N407="nulová",J407,0)</f>
        <v>0</v>
      </c>
      <c r="BJ407" s="17" t="s">
        <v>85</v>
      </c>
      <c r="BK407" s="156">
        <f>ROUND(I407*H407,2)</f>
        <v>0</v>
      </c>
      <c r="BL407" s="17" t="s">
        <v>141</v>
      </c>
      <c r="BM407" s="155" t="s">
        <v>881</v>
      </c>
    </row>
    <row r="408" spans="1:65" s="2" customFormat="1" ht="19.5">
      <c r="A408" s="32"/>
      <c r="B408" s="33"/>
      <c r="C408" s="32"/>
      <c r="D408" s="157" t="s">
        <v>143</v>
      </c>
      <c r="E408" s="32"/>
      <c r="F408" s="158" t="s">
        <v>882</v>
      </c>
      <c r="G408" s="32"/>
      <c r="H408" s="32"/>
      <c r="I408" s="159"/>
      <c r="J408" s="32"/>
      <c r="K408" s="32"/>
      <c r="L408" s="33"/>
      <c r="M408" s="160"/>
      <c r="N408" s="161"/>
      <c r="O408" s="58"/>
      <c r="P408" s="58"/>
      <c r="Q408" s="58"/>
      <c r="R408" s="58"/>
      <c r="S408" s="58"/>
      <c r="T408" s="59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17" t="s">
        <v>143</v>
      </c>
      <c r="AU408" s="17" t="s">
        <v>88</v>
      </c>
    </row>
    <row r="409" spans="1:65" s="14" customFormat="1">
      <c r="B409" s="170"/>
      <c r="D409" s="157" t="s">
        <v>145</v>
      </c>
      <c r="E409" s="171" t="s">
        <v>1</v>
      </c>
      <c r="F409" s="172" t="s">
        <v>883</v>
      </c>
      <c r="H409" s="171" t="s">
        <v>1</v>
      </c>
      <c r="I409" s="173"/>
      <c r="L409" s="170"/>
      <c r="M409" s="174"/>
      <c r="N409" s="175"/>
      <c r="O409" s="175"/>
      <c r="P409" s="175"/>
      <c r="Q409" s="175"/>
      <c r="R409" s="175"/>
      <c r="S409" s="175"/>
      <c r="T409" s="176"/>
      <c r="AT409" s="171" t="s">
        <v>145</v>
      </c>
      <c r="AU409" s="171" t="s">
        <v>88</v>
      </c>
      <c r="AV409" s="14" t="s">
        <v>85</v>
      </c>
      <c r="AW409" s="14" t="s">
        <v>31</v>
      </c>
      <c r="AX409" s="14" t="s">
        <v>77</v>
      </c>
      <c r="AY409" s="171" t="s">
        <v>134</v>
      </c>
    </row>
    <row r="410" spans="1:65" s="13" customFormat="1">
      <c r="B410" s="162"/>
      <c r="D410" s="157" t="s">
        <v>145</v>
      </c>
      <c r="E410" s="163" t="s">
        <v>1</v>
      </c>
      <c r="F410" s="164" t="s">
        <v>642</v>
      </c>
      <c r="H410" s="165">
        <v>0.2</v>
      </c>
      <c r="I410" s="166"/>
      <c r="L410" s="162"/>
      <c r="M410" s="167"/>
      <c r="N410" s="168"/>
      <c r="O410" s="168"/>
      <c r="P410" s="168"/>
      <c r="Q410" s="168"/>
      <c r="R410" s="168"/>
      <c r="S410" s="168"/>
      <c r="T410" s="169"/>
      <c r="AT410" s="163" t="s">
        <v>145</v>
      </c>
      <c r="AU410" s="163" t="s">
        <v>88</v>
      </c>
      <c r="AV410" s="13" t="s">
        <v>88</v>
      </c>
      <c r="AW410" s="13" t="s">
        <v>31</v>
      </c>
      <c r="AX410" s="13" t="s">
        <v>85</v>
      </c>
      <c r="AY410" s="163" t="s">
        <v>134</v>
      </c>
    </row>
    <row r="411" spans="1:65" s="2" customFormat="1" ht="16.5" customHeight="1">
      <c r="A411" s="32"/>
      <c r="B411" s="143"/>
      <c r="C411" s="144" t="s">
        <v>585</v>
      </c>
      <c r="D411" s="144" t="s">
        <v>136</v>
      </c>
      <c r="E411" s="145" t="s">
        <v>644</v>
      </c>
      <c r="F411" s="146" t="s">
        <v>645</v>
      </c>
      <c r="G411" s="147" t="s">
        <v>177</v>
      </c>
      <c r="H411" s="148">
        <v>17.7</v>
      </c>
      <c r="I411" s="149"/>
      <c r="J411" s="150">
        <f>ROUND(I411*H411,2)</f>
        <v>0</v>
      </c>
      <c r="K411" s="146" t="s">
        <v>140</v>
      </c>
      <c r="L411" s="33"/>
      <c r="M411" s="151" t="s">
        <v>1</v>
      </c>
      <c r="N411" s="152" t="s">
        <v>42</v>
      </c>
      <c r="O411" s="58"/>
      <c r="P411" s="153">
        <f>O411*H411</f>
        <v>0</v>
      </c>
      <c r="Q411" s="153">
        <v>0</v>
      </c>
      <c r="R411" s="153">
        <f>Q411*H411</f>
        <v>0</v>
      </c>
      <c r="S411" s="153">
        <v>0</v>
      </c>
      <c r="T411" s="154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55" t="s">
        <v>141</v>
      </c>
      <c r="AT411" s="155" t="s">
        <v>136</v>
      </c>
      <c r="AU411" s="155" t="s">
        <v>88</v>
      </c>
      <c r="AY411" s="17" t="s">
        <v>134</v>
      </c>
      <c r="BE411" s="156">
        <f>IF(N411="základní",J411,0)</f>
        <v>0</v>
      </c>
      <c r="BF411" s="156">
        <f>IF(N411="snížená",J411,0)</f>
        <v>0</v>
      </c>
      <c r="BG411" s="156">
        <f>IF(N411="zákl. přenesená",J411,0)</f>
        <v>0</v>
      </c>
      <c r="BH411" s="156">
        <f>IF(N411="sníž. přenesená",J411,0)</f>
        <v>0</v>
      </c>
      <c r="BI411" s="156">
        <f>IF(N411="nulová",J411,0)</f>
        <v>0</v>
      </c>
      <c r="BJ411" s="17" t="s">
        <v>85</v>
      </c>
      <c r="BK411" s="156">
        <f>ROUND(I411*H411,2)</f>
        <v>0</v>
      </c>
      <c r="BL411" s="17" t="s">
        <v>141</v>
      </c>
      <c r="BM411" s="155" t="s">
        <v>646</v>
      </c>
    </row>
    <row r="412" spans="1:65" s="2" customFormat="1" ht="19.5">
      <c r="A412" s="32"/>
      <c r="B412" s="33"/>
      <c r="C412" s="32"/>
      <c r="D412" s="157" t="s">
        <v>143</v>
      </c>
      <c r="E412" s="32"/>
      <c r="F412" s="158" t="s">
        <v>647</v>
      </c>
      <c r="G412" s="32"/>
      <c r="H412" s="32"/>
      <c r="I412" s="159"/>
      <c r="J412" s="32"/>
      <c r="K412" s="32"/>
      <c r="L412" s="33"/>
      <c r="M412" s="160"/>
      <c r="N412" s="161"/>
      <c r="O412" s="58"/>
      <c r="P412" s="58"/>
      <c r="Q412" s="58"/>
      <c r="R412" s="58"/>
      <c r="S412" s="58"/>
      <c r="T412" s="59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T412" s="17" t="s">
        <v>143</v>
      </c>
      <c r="AU412" s="17" t="s">
        <v>88</v>
      </c>
    </row>
    <row r="413" spans="1:65" s="13" customFormat="1">
      <c r="B413" s="162"/>
      <c r="D413" s="157" t="s">
        <v>145</v>
      </c>
      <c r="E413" s="163" t="s">
        <v>1</v>
      </c>
      <c r="F413" s="164" t="s">
        <v>884</v>
      </c>
      <c r="H413" s="165">
        <v>17.7</v>
      </c>
      <c r="I413" s="166"/>
      <c r="L413" s="162"/>
      <c r="M413" s="167"/>
      <c r="N413" s="168"/>
      <c r="O413" s="168"/>
      <c r="P413" s="168"/>
      <c r="Q413" s="168"/>
      <c r="R413" s="168"/>
      <c r="S413" s="168"/>
      <c r="T413" s="169"/>
      <c r="AT413" s="163" t="s">
        <v>145</v>
      </c>
      <c r="AU413" s="163" t="s">
        <v>88</v>
      </c>
      <c r="AV413" s="13" t="s">
        <v>88</v>
      </c>
      <c r="AW413" s="13" t="s">
        <v>31</v>
      </c>
      <c r="AX413" s="13" t="s">
        <v>85</v>
      </c>
      <c r="AY413" s="163" t="s">
        <v>134</v>
      </c>
    </row>
    <row r="414" spans="1:65" s="12" customFormat="1" ht="22.9" customHeight="1">
      <c r="B414" s="130"/>
      <c r="D414" s="131" t="s">
        <v>76</v>
      </c>
      <c r="E414" s="141" t="s">
        <v>649</v>
      </c>
      <c r="F414" s="141" t="s">
        <v>650</v>
      </c>
      <c r="I414" s="133"/>
      <c r="J414" s="142">
        <f>BK414</f>
        <v>0</v>
      </c>
      <c r="L414" s="130"/>
      <c r="M414" s="135"/>
      <c r="N414" s="136"/>
      <c r="O414" s="136"/>
      <c r="P414" s="137">
        <f>SUM(P415:P478)</f>
        <v>0</v>
      </c>
      <c r="Q414" s="136"/>
      <c r="R414" s="137">
        <f>SUM(R415:R478)</f>
        <v>0</v>
      </c>
      <c r="S414" s="136"/>
      <c r="T414" s="138">
        <f>SUM(T415:T478)</f>
        <v>0</v>
      </c>
      <c r="AR414" s="131" t="s">
        <v>85</v>
      </c>
      <c r="AT414" s="139" t="s">
        <v>76</v>
      </c>
      <c r="AU414" s="139" t="s">
        <v>85</v>
      </c>
      <c r="AY414" s="131" t="s">
        <v>134</v>
      </c>
      <c r="BK414" s="140">
        <f>SUM(BK415:BK478)</f>
        <v>0</v>
      </c>
    </row>
    <row r="415" spans="1:65" s="2" customFormat="1" ht="16.5" customHeight="1">
      <c r="A415" s="32"/>
      <c r="B415" s="143"/>
      <c r="C415" s="144" t="s">
        <v>591</v>
      </c>
      <c r="D415" s="144" t="s">
        <v>136</v>
      </c>
      <c r="E415" s="145" t="s">
        <v>652</v>
      </c>
      <c r="F415" s="146" t="s">
        <v>653</v>
      </c>
      <c r="G415" s="147" t="s">
        <v>289</v>
      </c>
      <c r="H415" s="148">
        <v>18.681999999999999</v>
      </c>
      <c r="I415" s="149"/>
      <c r="J415" s="150">
        <f>ROUND(I415*H415,2)</f>
        <v>0</v>
      </c>
      <c r="K415" s="146" t="s">
        <v>140</v>
      </c>
      <c r="L415" s="33"/>
      <c r="M415" s="151" t="s">
        <v>1</v>
      </c>
      <c r="N415" s="152" t="s">
        <v>42</v>
      </c>
      <c r="O415" s="58"/>
      <c r="P415" s="153">
        <f>O415*H415</f>
        <v>0</v>
      </c>
      <c r="Q415" s="153">
        <v>0</v>
      </c>
      <c r="R415" s="153">
        <f>Q415*H415</f>
        <v>0</v>
      </c>
      <c r="S415" s="153">
        <v>0</v>
      </c>
      <c r="T415" s="154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55" t="s">
        <v>141</v>
      </c>
      <c r="AT415" s="155" t="s">
        <v>136</v>
      </c>
      <c r="AU415" s="155" t="s">
        <v>88</v>
      </c>
      <c r="AY415" s="17" t="s">
        <v>134</v>
      </c>
      <c r="BE415" s="156">
        <f>IF(N415="základní",J415,0)</f>
        <v>0</v>
      </c>
      <c r="BF415" s="156">
        <f>IF(N415="snížená",J415,0)</f>
        <v>0</v>
      </c>
      <c r="BG415" s="156">
        <f>IF(N415="zákl. přenesená",J415,0)</f>
        <v>0</v>
      </c>
      <c r="BH415" s="156">
        <f>IF(N415="sníž. přenesená",J415,0)</f>
        <v>0</v>
      </c>
      <c r="BI415" s="156">
        <f>IF(N415="nulová",J415,0)</f>
        <v>0</v>
      </c>
      <c r="BJ415" s="17" t="s">
        <v>85</v>
      </c>
      <c r="BK415" s="156">
        <f>ROUND(I415*H415,2)</f>
        <v>0</v>
      </c>
      <c r="BL415" s="17" t="s">
        <v>141</v>
      </c>
      <c r="BM415" s="155" t="s">
        <v>654</v>
      </c>
    </row>
    <row r="416" spans="1:65" s="2" customFormat="1">
      <c r="A416" s="32"/>
      <c r="B416" s="33"/>
      <c r="C416" s="32"/>
      <c r="D416" s="157" t="s">
        <v>143</v>
      </c>
      <c r="E416" s="32"/>
      <c r="F416" s="158" t="s">
        <v>655</v>
      </c>
      <c r="G416" s="32"/>
      <c r="H416" s="32"/>
      <c r="I416" s="159"/>
      <c r="J416" s="32"/>
      <c r="K416" s="32"/>
      <c r="L416" s="33"/>
      <c r="M416" s="160"/>
      <c r="N416" s="161"/>
      <c r="O416" s="58"/>
      <c r="P416" s="58"/>
      <c r="Q416" s="58"/>
      <c r="R416" s="58"/>
      <c r="S416" s="58"/>
      <c r="T416" s="59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T416" s="17" t="s">
        <v>143</v>
      </c>
      <c r="AU416" s="17" t="s">
        <v>88</v>
      </c>
    </row>
    <row r="417" spans="1:65" s="14" customFormat="1">
      <c r="B417" s="170"/>
      <c r="D417" s="157" t="s">
        <v>145</v>
      </c>
      <c r="E417" s="171" t="s">
        <v>1</v>
      </c>
      <c r="F417" s="172" t="s">
        <v>261</v>
      </c>
      <c r="H417" s="171" t="s">
        <v>1</v>
      </c>
      <c r="I417" s="173"/>
      <c r="L417" s="170"/>
      <c r="M417" s="174"/>
      <c r="N417" s="175"/>
      <c r="O417" s="175"/>
      <c r="P417" s="175"/>
      <c r="Q417" s="175"/>
      <c r="R417" s="175"/>
      <c r="S417" s="175"/>
      <c r="T417" s="176"/>
      <c r="AT417" s="171" t="s">
        <v>145</v>
      </c>
      <c r="AU417" s="171" t="s">
        <v>88</v>
      </c>
      <c r="AV417" s="14" t="s">
        <v>85</v>
      </c>
      <c r="AW417" s="14" t="s">
        <v>31</v>
      </c>
      <c r="AX417" s="14" t="s">
        <v>77</v>
      </c>
      <c r="AY417" s="171" t="s">
        <v>134</v>
      </c>
    </row>
    <row r="418" spans="1:65" s="13" customFormat="1">
      <c r="B418" s="162"/>
      <c r="D418" s="157" t="s">
        <v>145</v>
      </c>
      <c r="E418" s="163" t="s">
        <v>1</v>
      </c>
      <c r="F418" s="164" t="s">
        <v>885</v>
      </c>
      <c r="H418" s="165">
        <v>9.6</v>
      </c>
      <c r="I418" s="166"/>
      <c r="L418" s="162"/>
      <c r="M418" s="167"/>
      <c r="N418" s="168"/>
      <c r="O418" s="168"/>
      <c r="P418" s="168"/>
      <c r="Q418" s="168"/>
      <c r="R418" s="168"/>
      <c r="S418" s="168"/>
      <c r="T418" s="169"/>
      <c r="AT418" s="163" t="s">
        <v>145</v>
      </c>
      <c r="AU418" s="163" t="s">
        <v>88</v>
      </c>
      <c r="AV418" s="13" t="s">
        <v>88</v>
      </c>
      <c r="AW418" s="13" t="s">
        <v>31</v>
      </c>
      <c r="AX418" s="13" t="s">
        <v>77</v>
      </c>
      <c r="AY418" s="163" t="s">
        <v>134</v>
      </c>
    </row>
    <row r="419" spans="1:65" s="13" customFormat="1">
      <c r="B419" s="162"/>
      <c r="D419" s="157" t="s">
        <v>145</v>
      </c>
      <c r="E419" s="163" t="s">
        <v>1</v>
      </c>
      <c r="F419" s="164" t="s">
        <v>886</v>
      </c>
      <c r="H419" s="165">
        <v>9.0820000000000007</v>
      </c>
      <c r="I419" s="166"/>
      <c r="L419" s="162"/>
      <c r="M419" s="167"/>
      <c r="N419" s="168"/>
      <c r="O419" s="168"/>
      <c r="P419" s="168"/>
      <c r="Q419" s="168"/>
      <c r="R419" s="168"/>
      <c r="S419" s="168"/>
      <c r="T419" s="169"/>
      <c r="AT419" s="163" t="s">
        <v>145</v>
      </c>
      <c r="AU419" s="163" t="s">
        <v>88</v>
      </c>
      <c r="AV419" s="13" t="s">
        <v>88</v>
      </c>
      <c r="AW419" s="13" t="s">
        <v>31</v>
      </c>
      <c r="AX419" s="13" t="s">
        <v>77</v>
      </c>
      <c r="AY419" s="163" t="s">
        <v>134</v>
      </c>
    </row>
    <row r="420" spans="1:65" s="15" customFormat="1">
      <c r="B420" s="177"/>
      <c r="D420" s="157" t="s">
        <v>145</v>
      </c>
      <c r="E420" s="178" t="s">
        <v>1</v>
      </c>
      <c r="F420" s="179" t="s">
        <v>167</v>
      </c>
      <c r="H420" s="180">
        <v>18.681999999999999</v>
      </c>
      <c r="I420" s="181"/>
      <c r="L420" s="177"/>
      <c r="M420" s="182"/>
      <c r="N420" s="183"/>
      <c r="O420" s="183"/>
      <c r="P420" s="183"/>
      <c r="Q420" s="183"/>
      <c r="R420" s="183"/>
      <c r="S420" s="183"/>
      <c r="T420" s="184"/>
      <c r="AT420" s="178" t="s">
        <v>145</v>
      </c>
      <c r="AU420" s="178" t="s">
        <v>88</v>
      </c>
      <c r="AV420" s="15" t="s">
        <v>141</v>
      </c>
      <c r="AW420" s="15" t="s">
        <v>31</v>
      </c>
      <c r="AX420" s="15" t="s">
        <v>85</v>
      </c>
      <c r="AY420" s="178" t="s">
        <v>134</v>
      </c>
    </row>
    <row r="421" spans="1:65" s="2" customFormat="1" ht="16.5" customHeight="1">
      <c r="A421" s="32"/>
      <c r="B421" s="143"/>
      <c r="C421" s="144" t="s">
        <v>597</v>
      </c>
      <c r="D421" s="144" t="s">
        <v>136</v>
      </c>
      <c r="E421" s="145" t="s">
        <v>658</v>
      </c>
      <c r="F421" s="146" t="s">
        <v>659</v>
      </c>
      <c r="G421" s="147" t="s">
        <v>289</v>
      </c>
      <c r="H421" s="148">
        <v>186.82</v>
      </c>
      <c r="I421" s="149"/>
      <c r="J421" s="150">
        <f>ROUND(I421*H421,2)</f>
        <v>0</v>
      </c>
      <c r="K421" s="146" t="s">
        <v>140</v>
      </c>
      <c r="L421" s="33"/>
      <c r="M421" s="151" t="s">
        <v>1</v>
      </c>
      <c r="N421" s="152" t="s">
        <v>42</v>
      </c>
      <c r="O421" s="58"/>
      <c r="P421" s="153">
        <f>O421*H421</f>
        <v>0</v>
      </c>
      <c r="Q421" s="153">
        <v>0</v>
      </c>
      <c r="R421" s="153">
        <f>Q421*H421</f>
        <v>0</v>
      </c>
      <c r="S421" s="153">
        <v>0</v>
      </c>
      <c r="T421" s="154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55" t="s">
        <v>141</v>
      </c>
      <c r="AT421" s="155" t="s">
        <v>136</v>
      </c>
      <c r="AU421" s="155" t="s">
        <v>88</v>
      </c>
      <c r="AY421" s="17" t="s">
        <v>134</v>
      </c>
      <c r="BE421" s="156">
        <f>IF(N421="základní",J421,0)</f>
        <v>0</v>
      </c>
      <c r="BF421" s="156">
        <f>IF(N421="snížená",J421,0)</f>
        <v>0</v>
      </c>
      <c r="BG421" s="156">
        <f>IF(N421="zákl. přenesená",J421,0)</f>
        <v>0</v>
      </c>
      <c r="BH421" s="156">
        <f>IF(N421="sníž. přenesená",J421,0)</f>
        <v>0</v>
      </c>
      <c r="BI421" s="156">
        <f>IF(N421="nulová",J421,0)</f>
        <v>0</v>
      </c>
      <c r="BJ421" s="17" t="s">
        <v>85</v>
      </c>
      <c r="BK421" s="156">
        <f>ROUND(I421*H421,2)</f>
        <v>0</v>
      </c>
      <c r="BL421" s="17" t="s">
        <v>141</v>
      </c>
      <c r="BM421" s="155" t="s">
        <v>660</v>
      </c>
    </row>
    <row r="422" spans="1:65" s="2" customFormat="1">
      <c r="A422" s="32"/>
      <c r="B422" s="33"/>
      <c r="C422" s="32"/>
      <c r="D422" s="157" t="s">
        <v>143</v>
      </c>
      <c r="E422" s="32"/>
      <c r="F422" s="158" t="s">
        <v>661</v>
      </c>
      <c r="G422" s="32"/>
      <c r="H422" s="32"/>
      <c r="I422" s="159"/>
      <c r="J422" s="32"/>
      <c r="K422" s="32"/>
      <c r="L422" s="33"/>
      <c r="M422" s="160"/>
      <c r="N422" s="161"/>
      <c r="O422" s="58"/>
      <c r="P422" s="58"/>
      <c r="Q422" s="58"/>
      <c r="R422" s="58"/>
      <c r="S422" s="58"/>
      <c r="T422" s="59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T422" s="17" t="s">
        <v>143</v>
      </c>
      <c r="AU422" s="17" t="s">
        <v>88</v>
      </c>
    </row>
    <row r="423" spans="1:65" s="14" customFormat="1">
      <c r="B423" s="170"/>
      <c r="D423" s="157" t="s">
        <v>145</v>
      </c>
      <c r="E423" s="171" t="s">
        <v>1</v>
      </c>
      <c r="F423" s="172" t="s">
        <v>261</v>
      </c>
      <c r="H423" s="171" t="s">
        <v>1</v>
      </c>
      <c r="I423" s="173"/>
      <c r="L423" s="170"/>
      <c r="M423" s="174"/>
      <c r="N423" s="175"/>
      <c r="O423" s="175"/>
      <c r="P423" s="175"/>
      <c r="Q423" s="175"/>
      <c r="R423" s="175"/>
      <c r="S423" s="175"/>
      <c r="T423" s="176"/>
      <c r="AT423" s="171" t="s">
        <v>145</v>
      </c>
      <c r="AU423" s="171" t="s">
        <v>88</v>
      </c>
      <c r="AV423" s="14" t="s">
        <v>85</v>
      </c>
      <c r="AW423" s="14" t="s">
        <v>31</v>
      </c>
      <c r="AX423" s="14" t="s">
        <v>77</v>
      </c>
      <c r="AY423" s="171" t="s">
        <v>134</v>
      </c>
    </row>
    <row r="424" spans="1:65" s="13" customFormat="1">
      <c r="B424" s="162"/>
      <c r="D424" s="157" t="s">
        <v>145</v>
      </c>
      <c r="E424" s="163" t="s">
        <v>1</v>
      </c>
      <c r="F424" s="164" t="s">
        <v>887</v>
      </c>
      <c r="H424" s="165">
        <v>96</v>
      </c>
      <c r="I424" s="166"/>
      <c r="L424" s="162"/>
      <c r="M424" s="167"/>
      <c r="N424" s="168"/>
      <c r="O424" s="168"/>
      <c r="P424" s="168"/>
      <c r="Q424" s="168"/>
      <c r="R424" s="168"/>
      <c r="S424" s="168"/>
      <c r="T424" s="169"/>
      <c r="AT424" s="163" t="s">
        <v>145</v>
      </c>
      <c r="AU424" s="163" t="s">
        <v>88</v>
      </c>
      <c r="AV424" s="13" t="s">
        <v>88</v>
      </c>
      <c r="AW424" s="13" t="s">
        <v>31</v>
      </c>
      <c r="AX424" s="13" t="s">
        <v>77</v>
      </c>
      <c r="AY424" s="163" t="s">
        <v>134</v>
      </c>
    </row>
    <row r="425" spans="1:65" s="13" customFormat="1">
      <c r="B425" s="162"/>
      <c r="D425" s="157" t="s">
        <v>145</v>
      </c>
      <c r="E425" s="163" t="s">
        <v>1</v>
      </c>
      <c r="F425" s="164" t="s">
        <v>888</v>
      </c>
      <c r="H425" s="165">
        <v>90.82</v>
      </c>
      <c r="I425" s="166"/>
      <c r="L425" s="162"/>
      <c r="M425" s="167"/>
      <c r="N425" s="168"/>
      <c r="O425" s="168"/>
      <c r="P425" s="168"/>
      <c r="Q425" s="168"/>
      <c r="R425" s="168"/>
      <c r="S425" s="168"/>
      <c r="T425" s="169"/>
      <c r="AT425" s="163" t="s">
        <v>145</v>
      </c>
      <c r="AU425" s="163" t="s">
        <v>88</v>
      </c>
      <c r="AV425" s="13" t="s">
        <v>88</v>
      </c>
      <c r="AW425" s="13" t="s">
        <v>31</v>
      </c>
      <c r="AX425" s="13" t="s">
        <v>77</v>
      </c>
      <c r="AY425" s="163" t="s">
        <v>134</v>
      </c>
    </row>
    <row r="426" spans="1:65" s="15" customFormat="1">
      <c r="B426" s="177"/>
      <c r="D426" s="157" t="s">
        <v>145</v>
      </c>
      <c r="E426" s="178" t="s">
        <v>1</v>
      </c>
      <c r="F426" s="179" t="s">
        <v>167</v>
      </c>
      <c r="H426" s="180">
        <v>186.82</v>
      </c>
      <c r="I426" s="181"/>
      <c r="L426" s="177"/>
      <c r="M426" s="182"/>
      <c r="N426" s="183"/>
      <c r="O426" s="183"/>
      <c r="P426" s="183"/>
      <c r="Q426" s="183"/>
      <c r="R426" s="183"/>
      <c r="S426" s="183"/>
      <c r="T426" s="184"/>
      <c r="AT426" s="178" t="s">
        <v>145</v>
      </c>
      <c r="AU426" s="178" t="s">
        <v>88</v>
      </c>
      <c r="AV426" s="15" t="s">
        <v>141</v>
      </c>
      <c r="AW426" s="15" t="s">
        <v>31</v>
      </c>
      <c r="AX426" s="15" t="s">
        <v>85</v>
      </c>
      <c r="AY426" s="178" t="s">
        <v>134</v>
      </c>
    </row>
    <row r="427" spans="1:65" s="2" customFormat="1" ht="16.5" customHeight="1">
      <c r="A427" s="32"/>
      <c r="B427" s="143"/>
      <c r="C427" s="144" t="s">
        <v>602</v>
      </c>
      <c r="D427" s="144" t="s">
        <v>136</v>
      </c>
      <c r="E427" s="145" t="s">
        <v>664</v>
      </c>
      <c r="F427" s="146" t="s">
        <v>665</v>
      </c>
      <c r="G427" s="147" t="s">
        <v>289</v>
      </c>
      <c r="H427" s="148">
        <v>20.785</v>
      </c>
      <c r="I427" s="149"/>
      <c r="J427" s="150">
        <f>ROUND(I427*H427,2)</f>
        <v>0</v>
      </c>
      <c r="K427" s="146" t="s">
        <v>140</v>
      </c>
      <c r="L427" s="33"/>
      <c r="M427" s="151" t="s">
        <v>1</v>
      </c>
      <c r="N427" s="152" t="s">
        <v>42</v>
      </c>
      <c r="O427" s="58"/>
      <c r="P427" s="153">
        <f>O427*H427</f>
        <v>0</v>
      </c>
      <c r="Q427" s="153">
        <v>0</v>
      </c>
      <c r="R427" s="153">
        <f>Q427*H427</f>
        <v>0</v>
      </c>
      <c r="S427" s="153">
        <v>0</v>
      </c>
      <c r="T427" s="154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55" t="s">
        <v>141</v>
      </c>
      <c r="AT427" s="155" t="s">
        <v>136</v>
      </c>
      <c r="AU427" s="155" t="s">
        <v>88</v>
      </c>
      <c r="AY427" s="17" t="s">
        <v>134</v>
      </c>
      <c r="BE427" s="156">
        <f>IF(N427="základní",J427,0)</f>
        <v>0</v>
      </c>
      <c r="BF427" s="156">
        <f>IF(N427="snížená",J427,0)</f>
        <v>0</v>
      </c>
      <c r="BG427" s="156">
        <f>IF(N427="zákl. přenesená",J427,0)</f>
        <v>0</v>
      </c>
      <c r="BH427" s="156">
        <f>IF(N427="sníž. přenesená",J427,0)</f>
        <v>0</v>
      </c>
      <c r="BI427" s="156">
        <f>IF(N427="nulová",J427,0)</f>
        <v>0</v>
      </c>
      <c r="BJ427" s="17" t="s">
        <v>85</v>
      </c>
      <c r="BK427" s="156">
        <f>ROUND(I427*H427,2)</f>
        <v>0</v>
      </c>
      <c r="BL427" s="17" t="s">
        <v>141</v>
      </c>
      <c r="BM427" s="155" t="s">
        <v>666</v>
      </c>
    </row>
    <row r="428" spans="1:65" s="2" customFormat="1">
      <c r="A428" s="32"/>
      <c r="B428" s="33"/>
      <c r="C428" s="32"/>
      <c r="D428" s="157" t="s">
        <v>143</v>
      </c>
      <c r="E428" s="32"/>
      <c r="F428" s="158" t="s">
        <v>667</v>
      </c>
      <c r="G428" s="32"/>
      <c r="H428" s="32"/>
      <c r="I428" s="159"/>
      <c r="J428" s="32"/>
      <c r="K428" s="32"/>
      <c r="L428" s="33"/>
      <c r="M428" s="160"/>
      <c r="N428" s="161"/>
      <c r="O428" s="58"/>
      <c r="P428" s="58"/>
      <c r="Q428" s="58"/>
      <c r="R428" s="58"/>
      <c r="S428" s="58"/>
      <c r="T428" s="59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T428" s="17" t="s">
        <v>143</v>
      </c>
      <c r="AU428" s="17" t="s">
        <v>88</v>
      </c>
    </row>
    <row r="429" spans="1:65" s="14" customFormat="1">
      <c r="B429" s="170"/>
      <c r="D429" s="157" t="s">
        <v>145</v>
      </c>
      <c r="E429" s="171" t="s">
        <v>1</v>
      </c>
      <c r="F429" s="172" t="s">
        <v>261</v>
      </c>
      <c r="H429" s="171" t="s">
        <v>1</v>
      </c>
      <c r="I429" s="173"/>
      <c r="L429" s="170"/>
      <c r="M429" s="174"/>
      <c r="N429" s="175"/>
      <c r="O429" s="175"/>
      <c r="P429" s="175"/>
      <c r="Q429" s="175"/>
      <c r="R429" s="175"/>
      <c r="S429" s="175"/>
      <c r="T429" s="176"/>
      <c r="AT429" s="171" t="s">
        <v>145</v>
      </c>
      <c r="AU429" s="171" t="s">
        <v>88</v>
      </c>
      <c r="AV429" s="14" t="s">
        <v>85</v>
      </c>
      <c r="AW429" s="14" t="s">
        <v>31</v>
      </c>
      <c r="AX429" s="14" t="s">
        <v>77</v>
      </c>
      <c r="AY429" s="171" t="s">
        <v>134</v>
      </c>
    </row>
    <row r="430" spans="1:65" s="13" customFormat="1">
      <c r="B430" s="162"/>
      <c r="D430" s="157" t="s">
        <v>145</v>
      </c>
      <c r="E430" s="163" t="s">
        <v>1</v>
      </c>
      <c r="F430" s="164" t="s">
        <v>889</v>
      </c>
      <c r="H430" s="165">
        <v>4.8959999999999999</v>
      </c>
      <c r="I430" s="166"/>
      <c r="L430" s="162"/>
      <c r="M430" s="167"/>
      <c r="N430" s="168"/>
      <c r="O430" s="168"/>
      <c r="P430" s="168"/>
      <c r="Q430" s="168"/>
      <c r="R430" s="168"/>
      <c r="S430" s="168"/>
      <c r="T430" s="169"/>
      <c r="AT430" s="163" t="s">
        <v>145</v>
      </c>
      <c r="AU430" s="163" t="s">
        <v>88</v>
      </c>
      <c r="AV430" s="13" t="s">
        <v>88</v>
      </c>
      <c r="AW430" s="13" t="s">
        <v>31</v>
      </c>
      <c r="AX430" s="13" t="s">
        <v>77</v>
      </c>
      <c r="AY430" s="163" t="s">
        <v>134</v>
      </c>
    </row>
    <row r="431" spans="1:65" s="13" customFormat="1">
      <c r="B431" s="162"/>
      <c r="D431" s="157" t="s">
        <v>145</v>
      </c>
      <c r="E431" s="163" t="s">
        <v>1</v>
      </c>
      <c r="F431" s="164" t="s">
        <v>890</v>
      </c>
      <c r="H431" s="165">
        <v>4.5410000000000004</v>
      </c>
      <c r="I431" s="166"/>
      <c r="L431" s="162"/>
      <c r="M431" s="167"/>
      <c r="N431" s="168"/>
      <c r="O431" s="168"/>
      <c r="P431" s="168"/>
      <c r="Q431" s="168"/>
      <c r="R431" s="168"/>
      <c r="S431" s="168"/>
      <c r="T431" s="169"/>
      <c r="AT431" s="163" t="s">
        <v>145</v>
      </c>
      <c r="AU431" s="163" t="s">
        <v>88</v>
      </c>
      <c r="AV431" s="13" t="s">
        <v>88</v>
      </c>
      <c r="AW431" s="13" t="s">
        <v>31</v>
      </c>
      <c r="AX431" s="13" t="s">
        <v>77</v>
      </c>
      <c r="AY431" s="163" t="s">
        <v>134</v>
      </c>
    </row>
    <row r="432" spans="1:65" s="13" customFormat="1">
      <c r="B432" s="162"/>
      <c r="D432" s="157" t="s">
        <v>145</v>
      </c>
      <c r="E432" s="163" t="s">
        <v>1</v>
      </c>
      <c r="F432" s="164" t="s">
        <v>891</v>
      </c>
      <c r="H432" s="165">
        <v>1.8</v>
      </c>
      <c r="I432" s="166"/>
      <c r="L432" s="162"/>
      <c r="M432" s="167"/>
      <c r="N432" s="168"/>
      <c r="O432" s="168"/>
      <c r="P432" s="168"/>
      <c r="Q432" s="168"/>
      <c r="R432" s="168"/>
      <c r="S432" s="168"/>
      <c r="T432" s="169"/>
      <c r="AT432" s="163" t="s">
        <v>145</v>
      </c>
      <c r="AU432" s="163" t="s">
        <v>88</v>
      </c>
      <c r="AV432" s="13" t="s">
        <v>88</v>
      </c>
      <c r="AW432" s="13" t="s">
        <v>31</v>
      </c>
      <c r="AX432" s="13" t="s">
        <v>77</v>
      </c>
      <c r="AY432" s="163" t="s">
        <v>134</v>
      </c>
    </row>
    <row r="433" spans="1:65" s="13" customFormat="1">
      <c r="B433" s="162"/>
      <c r="D433" s="157" t="s">
        <v>145</v>
      </c>
      <c r="E433" s="163" t="s">
        <v>1</v>
      </c>
      <c r="F433" s="164" t="s">
        <v>892</v>
      </c>
      <c r="H433" s="165">
        <v>6.39</v>
      </c>
      <c r="I433" s="166"/>
      <c r="L433" s="162"/>
      <c r="M433" s="167"/>
      <c r="N433" s="168"/>
      <c r="O433" s="168"/>
      <c r="P433" s="168"/>
      <c r="Q433" s="168"/>
      <c r="R433" s="168"/>
      <c r="S433" s="168"/>
      <c r="T433" s="169"/>
      <c r="AT433" s="163" t="s">
        <v>145</v>
      </c>
      <c r="AU433" s="163" t="s">
        <v>88</v>
      </c>
      <c r="AV433" s="13" t="s">
        <v>88</v>
      </c>
      <c r="AW433" s="13" t="s">
        <v>31</v>
      </c>
      <c r="AX433" s="13" t="s">
        <v>77</v>
      </c>
      <c r="AY433" s="163" t="s">
        <v>134</v>
      </c>
    </row>
    <row r="434" spans="1:65" s="13" customFormat="1">
      <c r="B434" s="162"/>
      <c r="D434" s="157" t="s">
        <v>145</v>
      </c>
      <c r="E434" s="163" t="s">
        <v>1</v>
      </c>
      <c r="F434" s="164" t="s">
        <v>893</v>
      </c>
      <c r="H434" s="165">
        <v>0.122</v>
      </c>
      <c r="I434" s="166"/>
      <c r="L434" s="162"/>
      <c r="M434" s="167"/>
      <c r="N434" s="168"/>
      <c r="O434" s="168"/>
      <c r="P434" s="168"/>
      <c r="Q434" s="168"/>
      <c r="R434" s="168"/>
      <c r="S434" s="168"/>
      <c r="T434" s="169"/>
      <c r="AT434" s="163" t="s">
        <v>145</v>
      </c>
      <c r="AU434" s="163" t="s">
        <v>88</v>
      </c>
      <c r="AV434" s="13" t="s">
        <v>88</v>
      </c>
      <c r="AW434" s="13" t="s">
        <v>31</v>
      </c>
      <c r="AX434" s="13" t="s">
        <v>77</v>
      </c>
      <c r="AY434" s="163" t="s">
        <v>134</v>
      </c>
    </row>
    <row r="435" spans="1:65" s="13" customFormat="1">
      <c r="B435" s="162"/>
      <c r="D435" s="157" t="s">
        <v>145</v>
      </c>
      <c r="E435" s="163" t="s">
        <v>1</v>
      </c>
      <c r="F435" s="164" t="s">
        <v>894</v>
      </c>
      <c r="H435" s="165">
        <v>0.379</v>
      </c>
      <c r="I435" s="166"/>
      <c r="L435" s="162"/>
      <c r="M435" s="167"/>
      <c r="N435" s="168"/>
      <c r="O435" s="168"/>
      <c r="P435" s="168"/>
      <c r="Q435" s="168"/>
      <c r="R435" s="168"/>
      <c r="S435" s="168"/>
      <c r="T435" s="169"/>
      <c r="AT435" s="163" t="s">
        <v>145</v>
      </c>
      <c r="AU435" s="163" t="s">
        <v>88</v>
      </c>
      <c r="AV435" s="13" t="s">
        <v>88</v>
      </c>
      <c r="AW435" s="13" t="s">
        <v>31</v>
      </c>
      <c r="AX435" s="13" t="s">
        <v>77</v>
      </c>
      <c r="AY435" s="163" t="s">
        <v>134</v>
      </c>
    </row>
    <row r="436" spans="1:65" s="13" customFormat="1">
      <c r="B436" s="162"/>
      <c r="D436" s="157" t="s">
        <v>145</v>
      </c>
      <c r="E436" s="163" t="s">
        <v>1</v>
      </c>
      <c r="F436" s="164" t="s">
        <v>895</v>
      </c>
      <c r="H436" s="165">
        <v>2.64</v>
      </c>
      <c r="I436" s="166"/>
      <c r="L436" s="162"/>
      <c r="M436" s="167"/>
      <c r="N436" s="168"/>
      <c r="O436" s="168"/>
      <c r="P436" s="168"/>
      <c r="Q436" s="168"/>
      <c r="R436" s="168"/>
      <c r="S436" s="168"/>
      <c r="T436" s="169"/>
      <c r="AT436" s="163" t="s">
        <v>145</v>
      </c>
      <c r="AU436" s="163" t="s">
        <v>88</v>
      </c>
      <c r="AV436" s="13" t="s">
        <v>88</v>
      </c>
      <c r="AW436" s="13" t="s">
        <v>31</v>
      </c>
      <c r="AX436" s="13" t="s">
        <v>77</v>
      </c>
      <c r="AY436" s="163" t="s">
        <v>134</v>
      </c>
    </row>
    <row r="437" spans="1:65" s="13" customFormat="1">
      <c r="B437" s="162"/>
      <c r="D437" s="157" t="s">
        <v>145</v>
      </c>
      <c r="E437" s="163" t="s">
        <v>1</v>
      </c>
      <c r="F437" s="164" t="s">
        <v>896</v>
      </c>
      <c r="H437" s="165">
        <v>1.7000000000000001E-2</v>
      </c>
      <c r="I437" s="166"/>
      <c r="L437" s="162"/>
      <c r="M437" s="167"/>
      <c r="N437" s="168"/>
      <c r="O437" s="168"/>
      <c r="P437" s="168"/>
      <c r="Q437" s="168"/>
      <c r="R437" s="168"/>
      <c r="S437" s="168"/>
      <c r="T437" s="169"/>
      <c r="AT437" s="163" t="s">
        <v>145</v>
      </c>
      <c r="AU437" s="163" t="s">
        <v>88</v>
      </c>
      <c r="AV437" s="13" t="s">
        <v>88</v>
      </c>
      <c r="AW437" s="13" t="s">
        <v>31</v>
      </c>
      <c r="AX437" s="13" t="s">
        <v>77</v>
      </c>
      <c r="AY437" s="163" t="s">
        <v>134</v>
      </c>
    </row>
    <row r="438" spans="1:65" s="15" customFormat="1">
      <c r="B438" s="177"/>
      <c r="D438" s="157" t="s">
        <v>145</v>
      </c>
      <c r="E438" s="178" t="s">
        <v>1</v>
      </c>
      <c r="F438" s="179" t="s">
        <v>167</v>
      </c>
      <c r="H438" s="180">
        <v>20.785</v>
      </c>
      <c r="I438" s="181"/>
      <c r="L438" s="177"/>
      <c r="M438" s="182"/>
      <c r="N438" s="183"/>
      <c r="O438" s="183"/>
      <c r="P438" s="183"/>
      <c r="Q438" s="183"/>
      <c r="R438" s="183"/>
      <c r="S438" s="183"/>
      <c r="T438" s="184"/>
      <c r="AT438" s="178" t="s">
        <v>145</v>
      </c>
      <c r="AU438" s="178" t="s">
        <v>88</v>
      </c>
      <c r="AV438" s="15" t="s">
        <v>141</v>
      </c>
      <c r="AW438" s="15" t="s">
        <v>31</v>
      </c>
      <c r="AX438" s="15" t="s">
        <v>85</v>
      </c>
      <c r="AY438" s="178" t="s">
        <v>134</v>
      </c>
    </row>
    <row r="439" spans="1:65" s="2" customFormat="1" ht="16.5" customHeight="1">
      <c r="A439" s="32"/>
      <c r="B439" s="143"/>
      <c r="C439" s="144" t="s">
        <v>610</v>
      </c>
      <c r="D439" s="144" t="s">
        <v>136</v>
      </c>
      <c r="E439" s="145" t="s">
        <v>675</v>
      </c>
      <c r="F439" s="146" t="s">
        <v>676</v>
      </c>
      <c r="G439" s="147" t="s">
        <v>289</v>
      </c>
      <c r="H439" s="148">
        <v>207.85</v>
      </c>
      <c r="I439" s="149"/>
      <c r="J439" s="150">
        <f>ROUND(I439*H439,2)</f>
        <v>0</v>
      </c>
      <c r="K439" s="146" t="s">
        <v>140</v>
      </c>
      <c r="L439" s="33"/>
      <c r="M439" s="151" t="s">
        <v>1</v>
      </c>
      <c r="N439" s="152" t="s">
        <v>42</v>
      </c>
      <c r="O439" s="58"/>
      <c r="P439" s="153">
        <f>O439*H439</f>
        <v>0</v>
      </c>
      <c r="Q439" s="153">
        <v>0</v>
      </c>
      <c r="R439" s="153">
        <f>Q439*H439</f>
        <v>0</v>
      </c>
      <c r="S439" s="153">
        <v>0</v>
      </c>
      <c r="T439" s="154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55" t="s">
        <v>141</v>
      </c>
      <c r="AT439" s="155" t="s">
        <v>136</v>
      </c>
      <c r="AU439" s="155" t="s">
        <v>88</v>
      </c>
      <c r="AY439" s="17" t="s">
        <v>134</v>
      </c>
      <c r="BE439" s="156">
        <f>IF(N439="základní",J439,0)</f>
        <v>0</v>
      </c>
      <c r="BF439" s="156">
        <f>IF(N439="snížená",J439,0)</f>
        <v>0</v>
      </c>
      <c r="BG439" s="156">
        <f>IF(N439="zákl. přenesená",J439,0)</f>
        <v>0</v>
      </c>
      <c r="BH439" s="156">
        <f>IF(N439="sníž. přenesená",J439,0)</f>
        <v>0</v>
      </c>
      <c r="BI439" s="156">
        <f>IF(N439="nulová",J439,0)</f>
        <v>0</v>
      </c>
      <c r="BJ439" s="17" t="s">
        <v>85</v>
      </c>
      <c r="BK439" s="156">
        <f>ROUND(I439*H439,2)</f>
        <v>0</v>
      </c>
      <c r="BL439" s="17" t="s">
        <v>141</v>
      </c>
      <c r="BM439" s="155" t="s">
        <v>677</v>
      </c>
    </row>
    <row r="440" spans="1:65" s="2" customFormat="1">
      <c r="A440" s="32"/>
      <c r="B440" s="33"/>
      <c r="C440" s="32"/>
      <c r="D440" s="157" t="s">
        <v>143</v>
      </c>
      <c r="E440" s="32"/>
      <c r="F440" s="158" t="s">
        <v>661</v>
      </c>
      <c r="G440" s="32"/>
      <c r="H440" s="32"/>
      <c r="I440" s="159"/>
      <c r="J440" s="32"/>
      <c r="K440" s="32"/>
      <c r="L440" s="33"/>
      <c r="M440" s="160"/>
      <c r="N440" s="161"/>
      <c r="O440" s="58"/>
      <c r="P440" s="58"/>
      <c r="Q440" s="58"/>
      <c r="R440" s="58"/>
      <c r="S440" s="58"/>
      <c r="T440" s="59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T440" s="17" t="s">
        <v>143</v>
      </c>
      <c r="AU440" s="17" t="s">
        <v>88</v>
      </c>
    </row>
    <row r="441" spans="1:65" s="14" customFormat="1">
      <c r="B441" s="170"/>
      <c r="D441" s="157" t="s">
        <v>145</v>
      </c>
      <c r="E441" s="171" t="s">
        <v>1</v>
      </c>
      <c r="F441" s="172" t="s">
        <v>261</v>
      </c>
      <c r="H441" s="171" t="s">
        <v>1</v>
      </c>
      <c r="I441" s="173"/>
      <c r="L441" s="170"/>
      <c r="M441" s="174"/>
      <c r="N441" s="175"/>
      <c r="O441" s="175"/>
      <c r="P441" s="175"/>
      <c r="Q441" s="175"/>
      <c r="R441" s="175"/>
      <c r="S441" s="175"/>
      <c r="T441" s="176"/>
      <c r="AT441" s="171" t="s">
        <v>145</v>
      </c>
      <c r="AU441" s="171" t="s">
        <v>88</v>
      </c>
      <c r="AV441" s="14" t="s">
        <v>85</v>
      </c>
      <c r="AW441" s="14" t="s">
        <v>31</v>
      </c>
      <c r="AX441" s="14" t="s">
        <v>77</v>
      </c>
      <c r="AY441" s="171" t="s">
        <v>134</v>
      </c>
    </row>
    <row r="442" spans="1:65" s="13" customFormat="1">
      <c r="B442" s="162"/>
      <c r="D442" s="157" t="s">
        <v>145</v>
      </c>
      <c r="E442" s="163" t="s">
        <v>1</v>
      </c>
      <c r="F442" s="164" t="s">
        <v>897</v>
      </c>
      <c r="H442" s="165">
        <v>48.96</v>
      </c>
      <c r="I442" s="166"/>
      <c r="L442" s="162"/>
      <c r="M442" s="167"/>
      <c r="N442" s="168"/>
      <c r="O442" s="168"/>
      <c r="P442" s="168"/>
      <c r="Q442" s="168"/>
      <c r="R442" s="168"/>
      <c r="S442" s="168"/>
      <c r="T442" s="169"/>
      <c r="AT442" s="163" t="s">
        <v>145</v>
      </c>
      <c r="AU442" s="163" t="s">
        <v>88</v>
      </c>
      <c r="AV442" s="13" t="s">
        <v>88</v>
      </c>
      <c r="AW442" s="13" t="s">
        <v>31</v>
      </c>
      <c r="AX442" s="13" t="s">
        <v>77</v>
      </c>
      <c r="AY442" s="163" t="s">
        <v>134</v>
      </c>
    </row>
    <row r="443" spans="1:65" s="13" customFormat="1">
      <c r="B443" s="162"/>
      <c r="D443" s="157" t="s">
        <v>145</v>
      </c>
      <c r="E443" s="163" t="s">
        <v>1</v>
      </c>
      <c r="F443" s="164" t="s">
        <v>898</v>
      </c>
      <c r="H443" s="165">
        <v>45.41</v>
      </c>
      <c r="I443" s="166"/>
      <c r="L443" s="162"/>
      <c r="M443" s="167"/>
      <c r="N443" s="168"/>
      <c r="O443" s="168"/>
      <c r="P443" s="168"/>
      <c r="Q443" s="168"/>
      <c r="R443" s="168"/>
      <c r="S443" s="168"/>
      <c r="T443" s="169"/>
      <c r="AT443" s="163" t="s">
        <v>145</v>
      </c>
      <c r="AU443" s="163" t="s">
        <v>88</v>
      </c>
      <c r="AV443" s="13" t="s">
        <v>88</v>
      </c>
      <c r="AW443" s="13" t="s">
        <v>31</v>
      </c>
      <c r="AX443" s="13" t="s">
        <v>77</v>
      </c>
      <c r="AY443" s="163" t="s">
        <v>134</v>
      </c>
    </row>
    <row r="444" spans="1:65" s="13" customFormat="1">
      <c r="B444" s="162"/>
      <c r="D444" s="157" t="s">
        <v>145</v>
      </c>
      <c r="E444" s="163" t="s">
        <v>1</v>
      </c>
      <c r="F444" s="164" t="s">
        <v>899</v>
      </c>
      <c r="H444" s="165">
        <v>18</v>
      </c>
      <c r="I444" s="166"/>
      <c r="L444" s="162"/>
      <c r="M444" s="167"/>
      <c r="N444" s="168"/>
      <c r="O444" s="168"/>
      <c r="P444" s="168"/>
      <c r="Q444" s="168"/>
      <c r="R444" s="168"/>
      <c r="S444" s="168"/>
      <c r="T444" s="169"/>
      <c r="AT444" s="163" t="s">
        <v>145</v>
      </c>
      <c r="AU444" s="163" t="s">
        <v>88</v>
      </c>
      <c r="AV444" s="13" t="s">
        <v>88</v>
      </c>
      <c r="AW444" s="13" t="s">
        <v>31</v>
      </c>
      <c r="AX444" s="13" t="s">
        <v>77</v>
      </c>
      <c r="AY444" s="163" t="s">
        <v>134</v>
      </c>
    </row>
    <row r="445" spans="1:65" s="13" customFormat="1">
      <c r="B445" s="162"/>
      <c r="D445" s="157" t="s">
        <v>145</v>
      </c>
      <c r="E445" s="163" t="s">
        <v>1</v>
      </c>
      <c r="F445" s="164" t="s">
        <v>900</v>
      </c>
      <c r="H445" s="165">
        <v>63.9</v>
      </c>
      <c r="I445" s="166"/>
      <c r="L445" s="162"/>
      <c r="M445" s="167"/>
      <c r="N445" s="168"/>
      <c r="O445" s="168"/>
      <c r="P445" s="168"/>
      <c r="Q445" s="168"/>
      <c r="R445" s="168"/>
      <c r="S445" s="168"/>
      <c r="T445" s="169"/>
      <c r="AT445" s="163" t="s">
        <v>145</v>
      </c>
      <c r="AU445" s="163" t="s">
        <v>88</v>
      </c>
      <c r="AV445" s="13" t="s">
        <v>88</v>
      </c>
      <c r="AW445" s="13" t="s">
        <v>31</v>
      </c>
      <c r="AX445" s="13" t="s">
        <v>77</v>
      </c>
      <c r="AY445" s="163" t="s">
        <v>134</v>
      </c>
    </row>
    <row r="446" spans="1:65" s="13" customFormat="1">
      <c r="B446" s="162"/>
      <c r="D446" s="157" t="s">
        <v>145</v>
      </c>
      <c r="E446" s="163" t="s">
        <v>1</v>
      </c>
      <c r="F446" s="164" t="s">
        <v>901</v>
      </c>
      <c r="H446" s="165">
        <v>1.22</v>
      </c>
      <c r="I446" s="166"/>
      <c r="L446" s="162"/>
      <c r="M446" s="167"/>
      <c r="N446" s="168"/>
      <c r="O446" s="168"/>
      <c r="P446" s="168"/>
      <c r="Q446" s="168"/>
      <c r="R446" s="168"/>
      <c r="S446" s="168"/>
      <c r="T446" s="169"/>
      <c r="AT446" s="163" t="s">
        <v>145</v>
      </c>
      <c r="AU446" s="163" t="s">
        <v>88</v>
      </c>
      <c r="AV446" s="13" t="s">
        <v>88</v>
      </c>
      <c r="AW446" s="13" t="s">
        <v>31</v>
      </c>
      <c r="AX446" s="13" t="s">
        <v>77</v>
      </c>
      <c r="AY446" s="163" t="s">
        <v>134</v>
      </c>
    </row>
    <row r="447" spans="1:65" s="13" customFormat="1">
      <c r="B447" s="162"/>
      <c r="D447" s="157" t="s">
        <v>145</v>
      </c>
      <c r="E447" s="163" t="s">
        <v>1</v>
      </c>
      <c r="F447" s="164" t="s">
        <v>902</v>
      </c>
      <c r="H447" s="165">
        <v>3.79</v>
      </c>
      <c r="I447" s="166"/>
      <c r="L447" s="162"/>
      <c r="M447" s="167"/>
      <c r="N447" s="168"/>
      <c r="O447" s="168"/>
      <c r="P447" s="168"/>
      <c r="Q447" s="168"/>
      <c r="R447" s="168"/>
      <c r="S447" s="168"/>
      <c r="T447" s="169"/>
      <c r="AT447" s="163" t="s">
        <v>145</v>
      </c>
      <c r="AU447" s="163" t="s">
        <v>88</v>
      </c>
      <c r="AV447" s="13" t="s">
        <v>88</v>
      </c>
      <c r="AW447" s="13" t="s">
        <v>31</v>
      </c>
      <c r="AX447" s="13" t="s">
        <v>77</v>
      </c>
      <c r="AY447" s="163" t="s">
        <v>134</v>
      </c>
    </row>
    <row r="448" spans="1:65" s="13" customFormat="1">
      <c r="B448" s="162"/>
      <c r="D448" s="157" t="s">
        <v>145</v>
      </c>
      <c r="E448" s="163" t="s">
        <v>1</v>
      </c>
      <c r="F448" s="164" t="s">
        <v>903</v>
      </c>
      <c r="H448" s="165">
        <v>26.4</v>
      </c>
      <c r="I448" s="166"/>
      <c r="L448" s="162"/>
      <c r="M448" s="167"/>
      <c r="N448" s="168"/>
      <c r="O448" s="168"/>
      <c r="P448" s="168"/>
      <c r="Q448" s="168"/>
      <c r="R448" s="168"/>
      <c r="S448" s="168"/>
      <c r="T448" s="169"/>
      <c r="AT448" s="163" t="s">
        <v>145</v>
      </c>
      <c r="AU448" s="163" t="s">
        <v>88</v>
      </c>
      <c r="AV448" s="13" t="s">
        <v>88</v>
      </c>
      <c r="AW448" s="13" t="s">
        <v>31</v>
      </c>
      <c r="AX448" s="13" t="s">
        <v>77</v>
      </c>
      <c r="AY448" s="163" t="s">
        <v>134</v>
      </c>
    </row>
    <row r="449" spans="1:65" s="13" customFormat="1">
      <c r="B449" s="162"/>
      <c r="D449" s="157" t="s">
        <v>145</v>
      </c>
      <c r="E449" s="163" t="s">
        <v>1</v>
      </c>
      <c r="F449" s="164" t="s">
        <v>904</v>
      </c>
      <c r="H449" s="165">
        <v>0.17</v>
      </c>
      <c r="I449" s="166"/>
      <c r="L449" s="162"/>
      <c r="M449" s="167"/>
      <c r="N449" s="168"/>
      <c r="O449" s="168"/>
      <c r="P449" s="168"/>
      <c r="Q449" s="168"/>
      <c r="R449" s="168"/>
      <c r="S449" s="168"/>
      <c r="T449" s="169"/>
      <c r="AT449" s="163" t="s">
        <v>145</v>
      </c>
      <c r="AU449" s="163" t="s">
        <v>88</v>
      </c>
      <c r="AV449" s="13" t="s">
        <v>88</v>
      </c>
      <c r="AW449" s="13" t="s">
        <v>31</v>
      </c>
      <c r="AX449" s="13" t="s">
        <v>77</v>
      </c>
      <c r="AY449" s="163" t="s">
        <v>134</v>
      </c>
    </row>
    <row r="450" spans="1:65" s="15" customFormat="1">
      <c r="B450" s="177"/>
      <c r="D450" s="157" t="s">
        <v>145</v>
      </c>
      <c r="E450" s="178" t="s">
        <v>1</v>
      </c>
      <c r="F450" s="179" t="s">
        <v>167</v>
      </c>
      <c r="H450" s="180">
        <v>207.85</v>
      </c>
      <c r="I450" s="181"/>
      <c r="L450" s="177"/>
      <c r="M450" s="182"/>
      <c r="N450" s="183"/>
      <c r="O450" s="183"/>
      <c r="P450" s="183"/>
      <c r="Q450" s="183"/>
      <c r="R450" s="183"/>
      <c r="S450" s="183"/>
      <c r="T450" s="184"/>
      <c r="AT450" s="178" t="s">
        <v>145</v>
      </c>
      <c r="AU450" s="178" t="s">
        <v>88</v>
      </c>
      <c r="AV450" s="15" t="s">
        <v>141</v>
      </c>
      <c r="AW450" s="15" t="s">
        <v>31</v>
      </c>
      <c r="AX450" s="15" t="s">
        <v>85</v>
      </c>
      <c r="AY450" s="178" t="s">
        <v>134</v>
      </c>
    </row>
    <row r="451" spans="1:65" s="2" customFormat="1" ht="16.5" customHeight="1">
      <c r="A451" s="32"/>
      <c r="B451" s="143"/>
      <c r="C451" s="144" t="s">
        <v>616</v>
      </c>
      <c r="D451" s="144" t="s">
        <v>136</v>
      </c>
      <c r="E451" s="145" t="s">
        <v>685</v>
      </c>
      <c r="F451" s="146" t="s">
        <v>686</v>
      </c>
      <c r="G451" s="147" t="s">
        <v>289</v>
      </c>
      <c r="H451" s="148">
        <v>0.15</v>
      </c>
      <c r="I451" s="149"/>
      <c r="J451" s="150">
        <f>ROUND(I451*H451,2)</f>
        <v>0</v>
      </c>
      <c r="K451" s="146" t="s">
        <v>140</v>
      </c>
      <c r="L451" s="33"/>
      <c r="M451" s="151" t="s">
        <v>1</v>
      </c>
      <c r="N451" s="152" t="s">
        <v>42</v>
      </c>
      <c r="O451" s="58"/>
      <c r="P451" s="153">
        <f>O451*H451</f>
        <v>0</v>
      </c>
      <c r="Q451" s="153">
        <v>0</v>
      </c>
      <c r="R451" s="153">
        <f>Q451*H451</f>
        <v>0</v>
      </c>
      <c r="S451" s="153">
        <v>0</v>
      </c>
      <c r="T451" s="154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55" t="s">
        <v>141</v>
      </c>
      <c r="AT451" s="155" t="s">
        <v>136</v>
      </c>
      <c r="AU451" s="155" t="s">
        <v>88</v>
      </c>
      <c r="AY451" s="17" t="s">
        <v>134</v>
      </c>
      <c r="BE451" s="156">
        <f>IF(N451="základní",J451,0)</f>
        <v>0</v>
      </c>
      <c r="BF451" s="156">
        <f>IF(N451="snížená",J451,0)</f>
        <v>0</v>
      </c>
      <c r="BG451" s="156">
        <f>IF(N451="zákl. přenesená",J451,0)</f>
        <v>0</v>
      </c>
      <c r="BH451" s="156">
        <f>IF(N451="sníž. přenesená",J451,0)</f>
        <v>0</v>
      </c>
      <c r="BI451" s="156">
        <f>IF(N451="nulová",J451,0)</f>
        <v>0</v>
      </c>
      <c r="BJ451" s="17" t="s">
        <v>85</v>
      </c>
      <c r="BK451" s="156">
        <f>ROUND(I451*H451,2)</f>
        <v>0</v>
      </c>
      <c r="BL451" s="17" t="s">
        <v>141</v>
      </c>
      <c r="BM451" s="155" t="s">
        <v>687</v>
      </c>
    </row>
    <row r="452" spans="1:65" s="2" customFormat="1">
      <c r="A452" s="32"/>
      <c r="B452" s="33"/>
      <c r="C452" s="32"/>
      <c r="D452" s="157" t="s">
        <v>143</v>
      </c>
      <c r="E452" s="32"/>
      <c r="F452" s="158" t="s">
        <v>688</v>
      </c>
      <c r="G452" s="32"/>
      <c r="H452" s="32"/>
      <c r="I452" s="159"/>
      <c r="J452" s="32"/>
      <c r="K452" s="32"/>
      <c r="L452" s="33"/>
      <c r="M452" s="160"/>
      <c r="N452" s="161"/>
      <c r="O452" s="58"/>
      <c r="P452" s="58"/>
      <c r="Q452" s="58"/>
      <c r="R452" s="58"/>
      <c r="S452" s="58"/>
      <c r="T452" s="59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T452" s="17" t="s">
        <v>143</v>
      </c>
      <c r="AU452" s="17" t="s">
        <v>88</v>
      </c>
    </row>
    <row r="453" spans="1:65" s="14" customFormat="1">
      <c r="B453" s="170"/>
      <c r="D453" s="157" t="s">
        <v>145</v>
      </c>
      <c r="E453" s="171" t="s">
        <v>1</v>
      </c>
      <c r="F453" s="172" t="s">
        <v>689</v>
      </c>
      <c r="H453" s="171" t="s">
        <v>1</v>
      </c>
      <c r="I453" s="173"/>
      <c r="L453" s="170"/>
      <c r="M453" s="174"/>
      <c r="N453" s="175"/>
      <c r="O453" s="175"/>
      <c r="P453" s="175"/>
      <c r="Q453" s="175"/>
      <c r="R453" s="175"/>
      <c r="S453" s="175"/>
      <c r="T453" s="176"/>
      <c r="AT453" s="171" t="s">
        <v>145</v>
      </c>
      <c r="AU453" s="171" t="s">
        <v>88</v>
      </c>
      <c r="AV453" s="14" t="s">
        <v>85</v>
      </c>
      <c r="AW453" s="14" t="s">
        <v>31</v>
      </c>
      <c r="AX453" s="14" t="s">
        <v>77</v>
      </c>
      <c r="AY453" s="171" t="s">
        <v>134</v>
      </c>
    </row>
    <row r="454" spans="1:65" s="13" customFormat="1">
      <c r="B454" s="162"/>
      <c r="D454" s="157" t="s">
        <v>145</v>
      </c>
      <c r="E454" s="163" t="s">
        <v>1</v>
      </c>
      <c r="F454" s="164" t="s">
        <v>905</v>
      </c>
      <c r="H454" s="165">
        <v>0.15</v>
      </c>
      <c r="I454" s="166"/>
      <c r="L454" s="162"/>
      <c r="M454" s="167"/>
      <c r="N454" s="168"/>
      <c r="O454" s="168"/>
      <c r="P454" s="168"/>
      <c r="Q454" s="168"/>
      <c r="R454" s="168"/>
      <c r="S454" s="168"/>
      <c r="T454" s="169"/>
      <c r="AT454" s="163" t="s">
        <v>145</v>
      </c>
      <c r="AU454" s="163" t="s">
        <v>88</v>
      </c>
      <c r="AV454" s="13" t="s">
        <v>88</v>
      </c>
      <c r="AW454" s="13" t="s">
        <v>31</v>
      </c>
      <c r="AX454" s="13" t="s">
        <v>85</v>
      </c>
      <c r="AY454" s="163" t="s">
        <v>134</v>
      </c>
    </row>
    <row r="455" spans="1:65" s="2" customFormat="1" ht="21.75" customHeight="1">
      <c r="A455" s="32"/>
      <c r="B455" s="143"/>
      <c r="C455" s="144" t="s">
        <v>623</v>
      </c>
      <c r="D455" s="144" t="s">
        <v>136</v>
      </c>
      <c r="E455" s="145" t="s">
        <v>692</v>
      </c>
      <c r="F455" s="146" t="s">
        <v>693</v>
      </c>
      <c r="G455" s="147" t="s">
        <v>289</v>
      </c>
      <c r="H455" s="148">
        <v>13.943</v>
      </c>
      <c r="I455" s="149"/>
      <c r="J455" s="150">
        <f>ROUND(I455*H455,2)</f>
        <v>0</v>
      </c>
      <c r="K455" s="146" t="s">
        <v>140</v>
      </c>
      <c r="L455" s="33"/>
      <c r="M455" s="151" t="s">
        <v>1</v>
      </c>
      <c r="N455" s="152" t="s">
        <v>42</v>
      </c>
      <c r="O455" s="58"/>
      <c r="P455" s="153">
        <f>O455*H455</f>
        <v>0</v>
      </c>
      <c r="Q455" s="153">
        <v>0</v>
      </c>
      <c r="R455" s="153">
        <f>Q455*H455</f>
        <v>0</v>
      </c>
      <c r="S455" s="153">
        <v>0</v>
      </c>
      <c r="T455" s="154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55" t="s">
        <v>141</v>
      </c>
      <c r="AT455" s="155" t="s">
        <v>136</v>
      </c>
      <c r="AU455" s="155" t="s">
        <v>88</v>
      </c>
      <c r="AY455" s="17" t="s">
        <v>134</v>
      </c>
      <c r="BE455" s="156">
        <f>IF(N455="základní",J455,0)</f>
        <v>0</v>
      </c>
      <c r="BF455" s="156">
        <f>IF(N455="snížená",J455,0)</f>
        <v>0</v>
      </c>
      <c r="BG455" s="156">
        <f>IF(N455="zákl. přenesená",J455,0)</f>
        <v>0</v>
      </c>
      <c r="BH455" s="156">
        <f>IF(N455="sníž. přenesená",J455,0)</f>
        <v>0</v>
      </c>
      <c r="BI455" s="156">
        <f>IF(N455="nulová",J455,0)</f>
        <v>0</v>
      </c>
      <c r="BJ455" s="17" t="s">
        <v>85</v>
      </c>
      <c r="BK455" s="156">
        <f>ROUND(I455*H455,2)</f>
        <v>0</v>
      </c>
      <c r="BL455" s="17" t="s">
        <v>141</v>
      </c>
      <c r="BM455" s="155" t="s">
        <v>694</v>
      </c>
    </row>
    <row r="456" spans="1:65" s="2" customFormat="1">
      <c r="A456" s="32"/>
      <c r="B456" s="33"/>
      <c r="C456" s="32"/>
      <c r="D456" s="157" t="s">
        <v>143</v>
      </c>
      <c r="E456" s="32"/>
      <c r="F456" s="158" t="s">
        <v>695</v>
      </c>
      <c r="G456" s="32"/>
      <c r="H456" s="32"/>
      <c r="I456" s="159"/>
      <c r="J456" s="32"/>
      <c r="K456" s="32"/>
      <c r="L456" s="33"/>
      <c r="M456" s="160"/>
      <c r="N456" s="161"/>
      <c r="O456" s="58"/>
      <c r="P456" s="58"/>
      <c r="Q456" s="58"/>
      <c r="R456" s="58"/>
      <c r="S456" s="58"/>
      <c r="T456" s="59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T456" s="17" t="s">
        <v>143</v>
      </c>
      <c r="AU456" s="17" t="s">
        <v>88</v>
      </c>
    </row>
    <row r="457" spans="1:65" s="13" customFormat="1">
      <c r="B457" s="162"/>
      <c r="D457" s="157" t="s">
        <v>145</v>
      </c>
      <c r="E457" s="163" t="s">
        <v>1</v>
      </c>
      <c r="F457" s="164" t="s">
        <v>889</v>
      </c>
      <c r="H457" s="165">
        <v>4.8959999999999999</v>
      </c>
      <c r="I457" s="166"/>
      <c r="L457" s="162"/>
      <c r="M457" s="167"/>
      <c r="N457" s="168"/>
      <c r="O457" s="168"/>
      <c r="P457" s="168"/>
      <c r="Q457" s="168"/>
      <c r="R457" s="168"/>
      <c r="S457" s="168"/>
      <c r="T457" s="169"/>
      <c r="AT457" s="163" t="s">
        <v>145</v>
      </c>
      <c r="AU457" s="163" t="s">
        <v>88</v>
      </c>
      <c r="AV457" s="13" t="s">
        <v>88</v>
      </c>
      <c r="AW457" s="13" t="s">
        <v>31</v>
      </c>
      <c r="AX457" s="13" t="s">
        <v>77</v>
      </c>
      <c r="AY457" s="163" t="s">
        <v>134</v>
      </c>
    </row>
    <row r="458" spans="1:65" s="13" customFormat="1">
      <c r="B458" s="162"/>
      <c r="D458" s="157" t="s">
        <v>145</v>
      </c>
      <c r="E458" s="163" t="s">
        <v>1</v>
      </c>
      <c r="F458" s="164" t="s">
        <v>892</v>
      </c>
      <c r="H458" s="165">
        <v>6.39</v>
      </c>
      <c r="I458" s="166"/>
      <c r="L458" s="162"/>
      <c r="M458" s="167"/>
      <c r="N458" s="168"/>
      <c r="O458" s="168"/>
      <c r="P458" s="168"/>
      <c r="Q458" s="168"/>
      <c r="R458" s="168"/>
      <c r="S458" s="168"/>
      <c r="T458" s="169"/>
      <c r="AT458" s="163" t="s">
        <v>145</v>
      </c>
      <c r="AU458" s="163" t="s">
        <v>88</v>
      </c>
      <c r="AV458" s="13" t="s">
        <v>88</v>
      </c>
      <c r="AW458" s="13" t="s">
        <v>31</v>
      </c>
      <c r="AX458" s="13" t="s">
        <v>77</v>
      </c>
      <c r="AY458" s="163" t="s">
        <v>134</v>
      </c>
    </row>
    <row r="459" spans="1:65" s="13" customFormat="1">
      <c r="B459" s="162"/>
      <c r="D459" s="157" t="s">
        <v>145</v>
      </c>
      <c r="E459" s="163" t="s">
        <v>1</v>
      </c>
      <c r="F459" s="164" t="s">
        <v>895</v>
      </c>
      <c r="H459" s="165">
        <v>2.64</v>
      </c>
      <c r="I459" s="166"/>
      <c r="L459" s="162"/>
      <c r="M459" s="167"/>
      <c r="N459" s="168"/>
      <c r="O459" s="168"/>
      <c r="P459" s="168"/>
      <c r="Q459" s="168"/>
      <c r="R459" s="168"/>
      <c r="S459" s="168"/>
      <c r="T459" s="169"/>
      <c r="AT459" s="163" t="s">
        <v>145</v>
      </c>
      <c r="AU459" s="163" t="s">
        <v>88</v>
      </c>
      <c r="AV459" s="13" t="s">
        <v>88</v>
      </c>
      <c r="AW459" s="13" t="s">
        <v>31</v>
      </c>
      <c r="AX459" s="13" t="s">
        <v>77</v>
      </c>
      <c r="AY459" s="163" t="s">
        <v>134</v>
      </c>
    </row>
    <row r="460" spans="1:65" s="13" customFormat="1">
      <c r="B460" s="162"/>
      <c r="D460" s="157" t="s">
        <v>145</v>
      </c>
      <c r="E460" s="163" t="s">
        <v>1</v>
      </c>
      <c r="F460" s="164" t="s">
        <v>896</v>
      </c>
      <c r="H460" s="165">
        <v>1.7000000000000001E-2</v>
      </c>
      <c r="I460" s="166"/>
      <c r="L460" s="162"/>
      <c r="M460" s="167"/>
      <c r="N460" s="168"/>
      <c r="O460" s="168"/>
      <c r="P460" s="168"/>
      <c r="Q460" s="168"/>
      <c r="R460" s="168"/>
      <c r="S460" s="168"/>
      <c r="T460" s="169"/>
      <c r="AT460" s="163" t="s">
        <v>145</v>
      </c>
      <c r="AU460" s="163" t="s">
        <v>88</v>
      </c>
      <c r="AV460" s="13" t="s">
        <v>88</v>
      </c>
      <c r="AW460" s="13" t="s">
        <v>31</v>
      </c>
      <c r="AX460" s="13" t="s">
        <v>77</v>
      </c>
      <c r="AY460" s="163" t="s">
        <v>134</v>
      </c>
    </row>
    <row r="461" spans="1:65" s="15" customFormat="1">
      <c r="B461" s="177"/>
      <c r="D461" s="157" t="s">
        <v>145</v>
      </c>
      <c r="E461" s="178" t="s">
        <v>1</v>
      </c>
      <c r="F461" s="179" t="s">
        <v>167</v>
      </c>
      <c r="H461" s="180">
        <v>13.943</v>
      </c>
      <c r="I461" s="181"/>
      <c r="L461" s="177"/>
      <c r="M461" s="182"/>
      <c r="N461" s="183"/>
      <c r="O461" s="183"/>
      <c r="P461" s="183"/>
      <c r="Q461" s="183"/>
      <c r="R461" s="183"/>
      <c r="S461" s="183"/>
      <c r="T461" s="184"/>
      <c r="AT461" s="178" t="s">
        <v>145</v>
      </c>
      <c r="AU461" s="178" t="s">
        <v>88</v>
      </c>
      <c r="AV461" s="15" t="s">
        <v>141</v>
      </c>
      <c r="AW461" s="15" t="s">
        <v>31</v>
      </c>
      <c r="AX461" s="15" t="s">
        <v>85</v>
      </c>
      <c r="AY461" s="178" t="s">
        <v>134</v>
      </c>
    </row>
    <row r="462" spans="1:65" s="2" customFormat="1" ht="21.75" customHeight="1">
      <c r="A462" s="32"/>
      <c r="B462" s="143"/>
      <c r="C462" s="144" t="s">
        <v>630</v>
      </c>
      <c r="D462" s="144" t="s">
        <v>136</v>
      </c>
      <c r="E462" s="145" t="s">
        <v>697</v>
      </c>
      <c r="F462" s="146" t="s">
        <v>698</v>
      </c>
      <c r="G462" s="147" t="s">
        <v>289</v>
      </c>
      <c r="H462" s="148">
        <v>1.8</v>
      </c>
      <c r="I462" s="149"/>
      <c r="J462" s="150">
        <f>ROUND(I462*H462,2)</f>
        <v>0</v>
      </c>
      <c r="K462" s="146" t="s">
        <v>140</v>
      </c>
      <c r="L462" s="33"/>
      <c r="M462" s="151" t="s">
        <v>1</v>
      </c>
      <c r="N462" s="152" t="s">
        <v>42</v>
      </c>
      <c r="O462" s="58"/>
      <c r="P462" s="153">
        <f>O462*H462</f>
        <v>0</v>
      </c>
      <c r="Q462" s="153">
        <v>0</v>
      </c>
      <c r="R462" s="153">
        <f>Q462*H462</f>
        <v>0</v>
      </c>
      <c r="S462" s="153">
        <v>0</v>
      </c>
      <c r="T462" s="154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55" t="s">
        <v>141</v>
      </c>
      <c r="AT462" s="155" t="s">
        <v>136</v>
      </c>
      <c r="AU462" s="155" t="s">
        <v>88</v>
      </c>
      <c r="AY462" s="17" t="s">
        <v>134</v>
      </c>
      <c r="BE462" s="156">
        <f>IF(N462="základní",J462,0)</f>
        <v>0</v>
      </c>
      <c r="BF462" s="156">
        <f>IF(N462="snížená",J462,0)</f>
        <v>0</v>
      </c>
      <c r="BG462" s="156">
        <f>IF(N462="zákl. přenesená",J462,0)</f>
        <v>0</v>
      </c>
      <c r="BH462" s="156">
        <f>IF(N462="sníž. přenesená",J462,0)</f>
        <v>0</v>
      </c>
      <c r="BI462" s="156">
        <f>IF(N462="nulová",J462,0)</f>
        <v>0</v>
      </c>
      <c r="BJ462" s="17" t="s">
        <v>85</v>
      </c>
      <c r="BK462" s="156">
        <f>ROUND(I462*H462,2)</f>
        <v>0</v>
      </c>
      <c r="BL462" s="17" t="s">
        <v>141</v>
      </c>
      <c r="BM462" s="155" t="s">
        <v>699</v>
      </c>
    </row>
    <row r="463" spans="1:65" s="2" customFormat="1" ht="19.5">
      <c r="A463" s="32"/>
      <c r="B463" s="33"/>
      <c r="C463" s="32"/>
      <c r="D463" s="157" t="s">
        <v>143</v>
      </c>
      <c r="E463" s="32"/>
      <c r="F463" s="158" t="s">
        <v>700</v>
      </c>
      <c r="G463" s="32"/>
      <c r="H463" s="32"/>
      <c r="I463" s="159"/>
      <c r="J463" s="32"/>
      <c r="K463" s="32"/>
      <c r="L463" s="33"/>
      <c r="M463" s="160"/>
      <c r="N463" s="161"/>
      <c r="O463" s="58"/>
      <c r="P463" s="58"/>
      <c r="Q463" s="58"/>
      <c r="R463" s="58"/>
      <c r="S463" s="58"/>
      <c r="T463" s="59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T463" s="17" t="s">
        <v>143</v>
      </c>
      <c r="AU463" s="17" t="s">
        <v>88</v>
      </c>
    </row>
    <row r="464" spans="1:65" s="13" customFormat="1">
      <c r="B464" s="162"/>
      <c r="D464" s="157" t="s">
        <v>145</v>
      </c>
      <c r="E464" s="163" t="s">
        <v>1</v>
      </c>
      <c r="F464" s="164" t="s">
        <v>891</v>
      </c>
      <c r="H464" s="165">
        <v>1.8</v>
      </c>
      <c r="I464" s="166"/>
      <c r="L464" s="162"/>
      <c r="M464" s="167"/>
      <c r="N464" s="168"/>
      <c r="O464" s="168"/>
      <c r="P464" s="168"/>
      <c r="Q464" s="168"/>
      <c r="R464" s="168"/>
      <c r="S464" s="168"/>
      <c r="T464" s="169"/>
      <c r="AT464" s="163" t="s">
        <v>145</v>
      </c>
      <c r="AU464" s="163" t="s">
        <v>88</v>
      </c>
      <c r="AV464" s="13" t="s">
        <v>88</v>
      </c>
      <c r="AW464" s="13" t="s">
        <v>31</v>
      </c>
      <c r="AX464" s="13" t="s">
        <v>85</v>
      </c>
      <c r="AY464" s="163" t="s">
        <v>134</v>
      </c>
    </row>
    <row r="465" spans="1:65" s="2" customFormat="1" ht="21.75" customHeight="1">
      <c r="A465" s="32"/>
      <c r="B465" s="143"/>
      <c r="C465" s="144" t="s">
        <v>636</v>
      </c>
      <c r="D465" s="144" t="s">
        <v>136</v>
      </c>
      <c r="E465" s="145" t="s">
        <v>702</v>
      </c>
      <c r="F465" s="146" t="s">
        <v>703</v>
      </c>
      <c r="G465" s="147" t="s">
        <v>289</v>
      </c>
      <c r="H465" s="148">
        <v>4.5410000000000004</v>
      </c>
      <c r="I465" s="149"/>
      <c r="J465" s="150">
        <f>ROUND(I465*H465,2)</f>
        <v>0</v>
      </c>
      <c r="K465" s="146" t="s">
        <v>140</v>
      </c>
      <c r="L465" s="33"/>
      <c r="M465" s="151" t="s">
        <v>1</v>
      </c>
      <c r="N465" s="152" t="s">
        <v>42</v>
      </c>
      <c r="O465" s="58"/>
      <c r="P465" s="153">
        <f>O465*H465</f>
        <v>0</v>
      </c>
      <c r="Q465" s="153">
        <v>0</v>
      </c>
      <c r="R465" s="153">
        <f>Q465*H465</f>
        <v>0</v>
      </c>
      <c r="S465" s="153">
        <v>0</v>
      </c>
      <c r="T465" s="154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55" t="s">
        <v>141</v>
      </c>
      <c r="AT465" s="155" t="s">
        <v>136</v>
      </c>
      <c r="AU465" s="155" t="s">
        <v>88</v>
      </c>
      <c r="AY465" s="17" t="s">
        <v>134</v>
      </c>
      <c r="BE465" s="156">
        <f>IF(N465="základní",J465,0)</f>
        <v>0</v>
      </c>
      <c r="BF465" s="156">
        <f>IF(N465="snížená",J465,0)</f>
        <v>0</v>
      </c>
      <c r="BG465" s="156">
        <f>IF(N465="zákl. přenesená",J465,0)</f>
        <v>0</v>
      </c>
      <c r="BH465" s="156">
        <f>IF(N465="sníž. přenesená",J465,0)</f>
        <v>0</v>
      </c>
      <c r="BI465" s="156">
        <f>IF(N465="nulová",J465,0)</f>
        <v>0</v>
      </c>
      <c r="BJ465" s="17" t="s">
        <v>85</v>
      </c>
      <c r="BK465" s="156">
        <f>ROUND(I465*H465,2)</f>
        <v>0</v>
      </c>
      <c r="BL465" s="17" t="s">
        <v>141</v>
      </c>
      <c r="BM465" s="155" t="s">
        <v>704</v>
      </c>
    </row>
    <row r="466" spans="1:65" s="2" customFormat="1" ht="19.5">
      <c r="A466" s="32"/>
      <c r="B466" s="33"/>
      <c r="C466" s="32"/>
      <c r="D466" s="157" t="s">
        <v>143</v>
      </c>
      <c r="E466" s="32"/>
      <c r="F466" s="158" t="s">
        <v>705</v>
      </c>
      <c r="G466" s="32"/>
      <c r="H466" s="32"/>
      <c r="I466" s="159"/>
      <c r="J466" s="32"/>
      <c r="K466" s="32"/>
      <c r="L466" s="33"/>
      <c r="M466" s="160"/>
      <c r="N466" s="161"/>
      <c r="O466" s="58"/>
      <c r="P466" s="58"/>
      <c r="Q466" s="58"/>
      <c r="R466" s="58"/>
      <c r="S466" s="58"/>
      <c r="T466" s="59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T466" s="17" t="s">
        <v>143</v>
      </c>
      <c r="AU466" s="17" t="s">
        <v>88</v>
      </c>
    </row>
    <row r="467" spans="1:65" s="13" customFormat="1">
      <c r="B467" s="162"/>
      <c r="D467" s="157" t="s">
        <v>145</v>
      </c>
      <c r="E467" s="163" t="s">
        <v>1</v>
      </c>
      <c r="F467" s="164" t="s">
        <v>890</v>
      </c>
      <c r="H467" s="165">
        <v>4.5410000000000004</v>
      </c>
      <c r="I467" s="166"/>
      <c r="L467" s="162"/>
      <c r="M467" s="167"/>
      <c r="N467" s="168"/>
      <c r="O467" s="168"/>
      <c r="P467" s="168"/>
      <c r="Q467" s="168"/>
      <c r="R467" s="168"/>
      <c r="S467" s="168"/>
      <c r="T467" s="169"/>
      <c r="AT467" s="163" t="s">
        <v>145</v>
      </c>
      <c r="AU467" s="163" t="s">
        <v>88</v>
      </c>
      <c r="AV467" s="13" t="s">
        <v>88</v>
      </c>
      <c r="AW467" s="13" t="s">
        <v>31</v>
      </c>
      <c r="AX467" s="13" t="s">
        <v>85</v>
      </c>
      <c r="AY467" s="163" t="s">
        <v>134</v>
      </c>
    </row>
    <row r="468" spans="1:65" s="2" customFormat="1" ht="16.5" customHeight="1">
      <c r="A468" s="32"/>
      <c r="B468" s="143"/>
      <c r="C468" s="144" t="s">
        <v>643</v>
      </c>
      <c r="D468" s="144" t="s">
        <v>136</v>
      </c>
      <c r="E468" s="145" t="s">
        <v>707</v>
      </c>
      <c r="F468" s="146" t="s">
        <v>288</v>
      </c>
      <c r="G468" s="147" t="s">
        <v>289</v>
      </c>
      <c r="H468" s="148">
        <v>18.681999999999999</v>
      </c>
      <c r="I468" s="149"/>
      <c r="J468" s="150">
        <f>ROUND(I468*H468,2)</f>
        <v>0</v>
      </c>
      <c r="K468" s="146" t="s">
        <v>140</v>
      </c>
      <c r="L468" s="33"/>
      <c r="M468" s="151" t="s">
        <v>1</v>
      </c>
      <c r="N468" s="152" t="s">
        <v>42</v>
      </c>
      <c r="O468" s="58"/>
      <c r="P468" s="153">
        <f>O468*H468</f>
        <v>0</v>
      </c>
      <c r="Q468" s="153">
        <v>0</v>
      </c>
      <c r="R468" s="153">
        <f>Q468*H468</f>
        <v>0</v>
      </c>
      <c r="S468" s="153">
        <v>0</v>
      </c>
      <c r="T468" s="154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55" t="s">
        <v>141</v>
      </c>
      <c r="AT468" s="155" t="s">
        <v>136</v>
      </c>
      <c r="AU468" s="155" t="s">
        <v>88</v>
      </c>
      <c r="AY468" s="17" t="s">
        <v>134</v>
      </c>
      <c r="BE468" s="156">
        <f>IF(N468="základní",J468,0)</f>
        <v>0</v>
      </c>
      <c r="BF468" s="156">
        <f>IF(N468="snížená",J468,0)</f>
        <v>0</v>
      </c>
      <c r="BG468" s="156">
        <f>IF(N468="zákl. přenesená",J468,0)</f>
        <v>0</v>
      </c>
      <c r="BH468" s="156">
        <f>IF(N468="sníž. přenesená",J468,0)</f>
        <v>0</v>
      </c>
      <c r="BI468" s="156">
        <f>IF(N468="nulová",J468,0)</f>
        <v>0</v>
      </c>
      <c r="BJ468" s="17" t="s">
        <v>85</v>
      </c>
      <c r="BK468" s="156">
        <f>ROUND(I468*H468,2)</f>
        <v>0</v>
      </c>
      <c r="BL468" s="17" t="s">
        <v>141</v>
      </c>
      <c r="BM468" s="155" t="s">
        <v>708</v>
      </c>
    </row>
    <row r="469" spans="1:65" s="2" customFormat="1">
      <c r="A469" s="32"/>
      <c r="B469" s="33"/>
      <c r="C469" s="32"/>
      <c r="D469" s="157" t="s">
        <v>143</v>
      </c>
      <c r="E469" s="32"/>
      <c r="F469" s="158" t="s">
        <v>291</v>
      </c>
      <c r="G469" s="32"/>
      <c r="H469" s="32"/>
      <c r="I469" s="159"/>
      <c r="J469" s="32"/>
      <c r="K469" s="32"/>
      <c r="L469" s="33"/>
      <c r="M469" s="160"/>
      <c r="N469" s="161"/>
      <c r="O469" s="58"/>
      <c r="P469" s="58"/>
      <c r="Q469" s="58"/>
      <c r="R469" s="58"/>
      <c r="S469" s="58"/>
      <c r="T469" s="59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T469" s="17" t="s">
        <v>143</v>
      </c>
      <c r="AU469" s="17" t="s">
        <v>88</v>
      </c>
    </row>
    <row r="470" spans="1:65" s="13" customFormat="1">
      <c r="B470" s="162"/>
      <c r="D470" s="157" t="s">
        <v>145</v>
      </c>
      <c r="E470" s="163" t="s">
        <v>1</v>
      </c>
      <c r="F470" s="164" t="s">
        <v>906</v>
      </c>
      <c r="H470" s="165">
        <v>9.6</v>
      </c>
      <c r="I470" s="166"/>
      <c r="L470" s="162"/>
      <c r="M470" s="167"/>
      <c r="N470" s="168"/>
      <c r="O470" s="168"/>
      <c r="P470" s="168"/>
      <c r="Q470" s="168"/>
      <c r="R470" s="168"/>
      <c r="S470" s="168"/>
      <c r="T470" s="169"/>
      <c r="AT470" s="163" t="s">
        <v>145</v>
      </c>
      <c r="AU470" s="163" t="s">
        <v>88</v>
      </c>
      <c r="AV470" s="13" t="s">
        <v>88</v>
      </c>
      <c r="AW470" s="13" t="s">
        <v>31</v>
      </c>
      <c r="AX470" s="13" t="s">
        <v>77</v>
      </c>
      <c r="AY470" s="163" t="s">
        <v>134</v>
      </c>
    </row>
    <row r="471" spans="1:65" s="13" customFormat="1">
      <c r="B471" s="162"/>
      <c r="D471" s="157" t="s">
        <v>145</v>
      </c>
      <c r="E471" s="163" t="s">
        <v>1</v>
      </c>
      <c r="F471" s="164" t="s">
        <v>886</v>
      </c>
      <c r="H471" s="165">
        <v>9.0820000000000007</v>
      </c>
      <c r="I471" s="166"/>
      <c r="L471" s="162"/>
      <c r="M471" s="167"/>
      <c r="N471" s="168"/>
      <c r="O471" s="168"/>
      <c r="P471" s="168"/>
      <c r="Q471" s="168"/>
      <c r="R471" s="168"/>
      <c r="S471" s="168"/>
      <c r="T471" s="169"/>
      <c r="AT471" s="163" t="s">
        <v>145</v>
      </c>
      <c r="AU471" s="163" t="s">
        <v>88</v>
      </c>
      <c r="AV471" s="13" t="s">
        <v>88</v>
      </c>
      <c r="AW471" s="13" t="s">
        <v>31</v>
      </c>
      <c r="AX471" s="13" t="s">
        <v>77</v>
      </c>
      <c r="AY471" s="163" t="s">
        <v>134</v>
      </c>
    </row>
    <row r="472" spans="1:65" s="15" customFormat="1">
      <c r="B472" s="177"/>
      <c r="D472" s="157" t="s">
        <v>145</v>
      </c>
      <c r="E472" s="178" t="s">
        <v>1</v>
      </c>
      <c r="F472" s="179" t="s">
        <v>167</v>
      </c>
      <c r="H472" s="180">
        <v>18.681999999999999</v>
      </c>
      <c r="I472" s="181"/>
      <c r="L472" s="177"/>
      <c r="M472" s="182"/>
      <c r="N472" s="183"/>
      <c r="O472" s="183"/>
      <c r="P472" s="183"/>
      <c r="Q472" s="183"/>
      <c r="R472" s="183"/>
      <c r="S472" s="183"/>
      <c r="T472" s="184"/>
      <c r="AT472" s="178" t="s">
        <v>145</v>
      </c>
      <c r="AU472" s="178" t="s">
        <v>88</v>
      </c>
      <c r="AV472" s="15" t="s">
        <v>141</v>
      </c>
      <c r="AW472" s="15" t="s">
        <v>31</v>
      </c>
      <c r="AX472" s="15" t="s">
        <v>85</v>
      </c>
      <c r="AY472" s="178" t="s">
        <v>134</v>
      </c>
    </row>
    <row r="473" spans="1:65" s="2" customFormat="1" ht="21.75" customHeight="1">
      <c r="A473" s="32"/>
      <c r="B473" s="143"/>
      <c r="C473" s="144" t="s">
        <v>651</v>
      </c>
      <c r="D473" s="144" t="s">
        <v>136</v>
      </c>
      <c r="E473" s="145" t="s">
        <v>710</v>
      </c>
      <c r="F473" s="146" t="s">
        <v>711</v>
      </c>
      <c r="G473" s="147" t="s">
        <v>289</v>
      </c>
      <c r="H473" s="148">
        <v>0.122</v>
      </c>
      <c r="I473" s="149"/>
      <c r="J473" s="150">
        <f>ROUND(I473*H473,2)</f>
        <v>0</v>
      </c>
      <c r="K473" s="146" t="s">
        <v>140</v>
      </c>
      <c r="L473" s="33"/>
      <c r="M473" s="151" t="s">
        <v>1</v>
      </c>
      <c r="N473" s="152" t="s">
        <v>42</v>
      </c>
      <c r="O473" s="58"/>
      <c r="P473" s="153">
        <f>O473*H473</f>
        <v>0</v>
      </c>
      <c r="Q473" s="153">
        <v>0</v>
      </c>
      <c r="R473" s="153">
        <f>Q473*H473</f>
        <v>0</v>
      </c>
      <c r="S473" s="153">
        <v>0</v>
      </c>
      <c r="T473" s="154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5" t="s">
        <v>141</v>
      </c>
      <c r="AT473" s="155" t="s">
        <v>136</v>
      </c>
      <c r="AU473" s="155" t="s">
        <v>88</v>
      </c>
      <c r="AY473" s="17" t="s">
        <v>134</v>
      </c>
      <c r="BE473" s="156">
        <f>IF(N473="základní",J473,0)</f>
        <v>0</v>
      </c>
      <c r="BF473" s="156">
        <f>IF(N473="snížená",J473,0)</f>
        <v>0</v>
      </c>
      <c r="BG473" s="156">
        <f>IF(N473="zákl. přenesená",J473,0)</f>
        <v>0</v>
      </c>
      <c r="BH473" s="156">
        <f>IF(N473="sníž. přenesená",J473,0)</f>
        <v>0</v>
      </c>
      <c r="BI473" s="156">
        <f>IF(N473="nulová",J473,0)</f>
        <v>0</v>
      </c>
      <c r="BJ473" s="17" t="s">
        <v>85</v>
      </c>
      <c r="BK473" s="156">
        <f>ROUND(I473*H473,2)</f>
        <v>0</v>
      </c>
      <c r="BL473" s="17" t="s">
        <v>141</v>
      </c>
      <c r="BM473" s="155" t="s">
        <v>712</v>
      </c>
    </row>
    <row r="474" spans="1:65" s="2" customFormat="1" ht="19.5">
      <c r="A474" s="32"/>
      <c r="B474" s="33"/>
      <c r="C474" s="32"/>
      <c r="D474" s="157" t="s">
        <v>143</v>
      </c>
      <c r="E474" s="32"/>
      <c r="F474" s="158" t="s">
        <v>713</v>
      </c>
      <c r="G474" s="32"/>
      <c r="H474" s="32"/>
      <c r="I474" s="159"/>
      <c r="J474" s="32"/>
      <c r="K474" s="32"/>
      <c r="L474" s="33"/>
      <c r="M474" s="160"/>
      <c r="N474" s="161"/>
      <c r="O474" s="58"/>
      <c r="P474" s="58"/>
      <c r="Q474" s="58"/>
      <c r="R474" s="58"/>
      <c r="S474" s="58"/>
      <c r="T474" s="59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7" t="s">
        <v>143</v>
      </c>
      <c r="AU474" s="17" t="s">
        <v>88</v>
      </c>
    </row>
    <row r="475" spans="1:65" s="13" customFormat="1">
      <c r="B475" s="162"/>
      <c r="D475" s="157" t="s">
        <v>145</v>
      </c>
      <c r="E475" s="163" t="s">
        <v>1</v>
      </c>
      <c r="F475" s="164" t="s">
        <v>893</v>
      </c>
      <c r="H475" s="165">
        <v>0.122</v>
      </c>
      <c r="I475" s="166"/>
      <c r="L475" s="162"/>
      <c r="M475" s="167"/>
      <c r="N475" s="168"/>
      <c r="O475" s="168"/>
      <c r="P475" s="168"/>
      <c r="Q475" s="168"/>
      <c r="R475" s="168"/>
      <c r="S475" s="168"/>
      <c r="T475" s="169"/>
      <c r="AT475" s="163" t="s">
        <v>145</v>
      </c>
      <c r="AU475" s="163" t="s">
        <v>88</v>
      </c>
      <c r="AV475" s="13" t="s">
        <v>88</v>
      </c>
      <c r="AW475" s="13" t="s">
        <v>31</v>
      </c>
      <c r="AX475" s="13" t="s">
        <v>85</v>
      </c>
      <c r="AY475" s="163" t="s">
        <v>134</v>
      </c>
    </row>
    <row r="476" spans="1:65" s="2" customFormat="1" ht="21.75" customHeight="1">
      <c r="A476" s="32"/>
      <c r="B476" s="143"/>
      <c r="C476" s="144" t="s">
        <v>657</v>
      </c>
      <c r="D476" s="144" t="s">
        <v>136</v>
      </c>
      <c r="E476" s="145" t="s">
        <v>715</v>
      </c>
      <c r="F476" s="146" t="s">
        <v>716</v>
      </c>
      <c r="G476" s="147" t="s">
        <v>289</v>
      </c>
      <c r="H476" s="148">
        <v>0.379</v>
      </c>
      <c r="I476" s="149"/>
      <c r="J476" s="150">
        <f>ROUND(I476*H476,2)</f>
        <v>0</v>
      </c>
      <c r="K476" s="146" t="s">
        <v>140</v>
      </c>
      <c r="L476" s="33"/>
      <c r="M476" s="151" t="s">
        <v>1</v>
      </c>
      <c r="N476" s="152" t="s">
        <v>42</v>
      </c>
      <c r="O476" s="58"/>
      <c r="P476" s="153">
        <f>O476*H476</f>
        <v>0</v>
      </c>
      <c r="Q476" s="153">
        <v>0</v>
      </c>
      <c r="R476" s="153">
        <f>Q476*H476</f>
        <v>0</v>
      </c>
      <c r="S476" s="153">
        <v>0</v>
      </c>
      <c r="T476" s="154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55" t="s">
        <v>141</v>
      </c>
      <c r="AT476" s="155" t="s">
        <v>136</v>
      </c>
      <c r="AU476" s="155" t="s">
        <v>88</v>
      </c>
      <c r="AY476" s="17" t="s">
        <v>134</v>
      </c>
      <c r="BE476" s="156">
        <f>IF(N476="základní",J476,0)</f>
        <v>0</v>
      </c>
      <c r="BF476" s="156">
        <f>IF(N476="snížená",J476,0)</f>
        <v>0</v>
      </c>
      <c r="BG476" s="156">
        <f>IF(N476="zákl. přenesená",J476,0)</f>
        <v>0</v>
      </c>
      <c r="BH476" s="156">
        <f>IF(N476="sníž. přenesená",J476,0)</f>
        <v>0</v>
      </c>
      <c r="BI476" s="156">
        <f>IF(N476="nulová",J476,0)</f>
        <v>0</v>
      </c>
      <c r="BJ476" s="17" t="s">
        <v>85</v>
      </c>
      <c r="BK476" s="156">
        <f>ROUND(I476*H476,2)</f>
        <v>0</v>
      </c>
      <c r="BL476" s="17" t="s">
        <v>141</v>
      </c>
      <c r="BM476" s="155" t="s">
        <v>717</v>
      </c>
    </row>
    <row r="477" spans="1:65" s="2" customFormat="1">
      <c r="A477" s="32"/>
      <c r="B477" s="33"/>
      <c r="C477" s="32"/>
      <c r="D477" s="157" t="s">
        <v>143</v>
      </c>
      <c r="E477" s="32"/>
      <c r="F477" s="158" t="s">
        <v>718</v>
      </c>
      <c r="G477" s="32"/>
      <c r="H477" s="32"/>
      <c r="I477" s="159"/>
      <c r="J477" s="32"/>
      <c r="K477" s="32"/>
      <c r="L477" s="33"/>
      <c r="M477" s="160"/>
      <c r="N477" s="161"/>
      <c r="O477" s="58"/>
      <c r="P477" s="58"/>
      <c r="Q477" s="58"/>
      <c r="R477" s="58"/>
      <c r="S477" s="58"/>
      <c r="T477" s="59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T477" s="17" t="s">
        <v>143</v>
      </c>
      <c r="AU477" s="17" t="s">
        <v>88</v>
      </c>
    </row>
    <row r="478" spans="1:65" s="13" customFormat="1">
      <c r="B478" s="162"/>
      <c r="D478" s="157" t="s">
        <v>145</v>
      </c>
      <c r="E478" s="163" t="s">
        <v>1</v>
      </c>
      <c r="F478" s="164" t="s">
        <v>894</v>
      </c>
      <c r="H478" s="165">
        <v>0.379</v>
      </c>
      <c r="I478" s="166"/>
      <c r="L478" s="162"/>
      <c r="M478" s="167"/>
      <c r="N478" s="168"/>
      <c r="O478" s="168"/>
      <c r="P478" s="168"/>
      <c r="Q478" s="168"/>
      <c r="R478" s="168"/>
      <c r="S478" s="168"/>
      <c r="T478" s="169"/>
      <c r="AT478" s="163" t="s">
        <v>145</v>
      </c>
      <c r="AU478" s="163" t="s">
        <v>88</v>
      </c>
      <c r="AV478" s="13" t="s">
        <v>88</v>
      </c>
      <c r="AW478" s="13" t="s">
        <v>31</v>
      </c>
      <c r="AX478" s="13" t="s">
        <v>85</v>
      </c>
      <c r="AY478" s="163" t="s">
        <v>134</v>
      </c>
    </row>
    <row r="479" spans="1:65" s="12" customFormat="1" ht="22.9" customHeight="1">
      <c r="B479" s="130"/>
      <c r="D479" s="131" t="s">
        <v>76</v>
      </c>
      <c r="E479" s="141" t="s">
        <v>719</v>
      </c>
      <c r="F479" s="141" t="s">
        <v>720</v>
      </c>
      <c r="I479" s="133"/>
      <c r="J479" s="142">
        <f>BK479</f>
        <v>0</v>
      </c>
      <c r="L479" s="130"/>
      <c r="M479" s="135"/>
      <c r="N479" s="136"/>
      <c r="O479" s="136"/>
      <c r="P479" s="137">
        <f>SUM(P480:P481)</f>
        <v>0</v>
      </c>
      <c r="Q479" s="136"/>
      <c r="R479" s="137">
        <f>SUM(R480:R481)</f>
        <v>0</v>
      </c>
      <c r="S479" s="136"/>
      <c r="T479" s="138">
        <f>SUM(T480:T481)</f>
        <v>0</v>
      </c>
      <c r="AR479" s="131" t="s">
        <v>85</v>
      </c>
      <c r="AT479" s="139" t="s">
        <v>76</v>
      </c>
      <c r="AU479" s="139" t="s">
        <v>85</v>
      </c>
      <c r="AY479" s="131" t="s">
        <v>134</v>
      </c>
      <c r="BK479" s="140">
        <f>SUM(BK480:BK481)</f>
        <v>0</v>
      </c>
    </row>
    <row r="480" spans="1:65" s="2" customFormat="1" ht="16.5" customHeight="1">
      <c r="A480" s="32"/>
      <c r="B480" s="143"/>
      <c r="C480" s="144" t="s">
        <v>663</v>
      </c>
      <c r="D480" s="144" t="s">
        <v>136</v>
      </c>
      <c r="E480" s="145" t="s">
        <v>722</v>
      </c>
      <c r="F480" s="146" t="s">
        <v>723</v>
      </c>
      <c r="G480" s="147" t="s">
        <v>289</v>
      </c>
      <c r="H480" s="148">
        <v>18.268000000000001</v>
      </c>
      <c r="I480" s="149"/>
      <c r="J480" s="150">
        <f>ROUND(I480*H480,2)</f>
        <v>0</v>
      </c>
      <c r="K480" s="146" t="s">
        <v>140</v>
      </c>
      <c r="L480" s="33"/>
      <c r="M480" s="151" t="s">
        <v>1</v>
      </c>
      <c r="N480" s="152" t="s">
        <v>42</v>
      </c>
      <c r="O480" s="58"/>
      <c r="P480" s="153">
        <f>O480*H480</f>
        <v>0</v>
      </c>
      <c r="Q480" s="153">
        <v>0</v>
      </c>
      <c r="R480" s="153">
        <f>Q480*H480</f>
        <v>0</v>
      </c>
      <c r="S480" s="153">
        <v>0</v>
      </c>
      <c r="T480" s="154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55" t="s">
        <v>141</v>
      </c>
      <c r="AT480" s="155" t="s">
        <v>136</v>
      </c>
      <c r="AU480" s="155" t="s">
        <v>88</v>
      </c>
      <c r="AY480" s="17" t="s">
        <v>134</v>
      </c>
      <c r="BE480" s="156">
        <f>IF(N480="základní",J480,0)</f>
        <v>0</v>
      </c>
      <c r="BF480" s="156">
        <f>IF(N480="snížená",J480,0)</f>
        <v>0</v>
      </c>
      <c r="BG480" s="156">
        <f>IF(N480="zákl. přenesená",J480,0)</f>
        <v>0</v>
      </c>
      <c r="BH480" s="156">
        <f>IF(N480="sníž. přenesená",J480,0)</f>
        <v>0</v>
      </c>
      <c r="BI480" s="156">
        <f>IF(N480="nulová",J480,0)</f>
        <v>0</v>
      </c>
      <c r="BJ480" s="17" t="s">
        <v>85</v>
      </c>
      <c r="BK480" s="156">
        <f>ROUND(I480*H480,2)</f>
        <v>0</v>
      </c>
      <c r="BL480" s="17" t="s">
        <v>141</v>
      </c>
      <c r="BM480" s="155" t="s">
        <v>724</v>
      </c>
    </row>
    <row r="481" spans="1:47" s="2" customFormat="1" ht="19.5">
      <c r="A481" s="32"/>
      <c r="B481" s="33"/>
      <c r="C481" s="32"/>
      <c r="D481" s="157" t="s">
        <v>143</v>
      </c>
      <c r="E481" s="32"/>
      <c r="F481" s="158" t="s">
        <v>725</v>
      </c>
      <c r="G481" s="32"/>
      <c r="H481" s="32"/>
      <c r="I481" s="159"/>
      <c r="J481" s="32"/>
      <c r="K481" s="32"/>
      <c r="L481" s="33"/>
      <c r="M481" s="195"/>
      <c r="N481" s="196"/>
      <c r="O481" s="197"/>
      <c r="P481" s="197"/>
      <c r="Q481" s="197"/>
      <c r="R481" s="197"/>
      <c r="S481" s="197"/>
      <c r="T481" s="198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T481" s="17" t="s">
        <v>143</v>
      </c>
      <c r="AU481" s="17" t="s">
        <v>88</v>
      </c>
    </row>
    <row r="482" spans="1:47" s="2" customFormat="1" ht="6.95" customHeight="1">
      <c r="A482" s="32"/>
      <c r="B482" s="47"/>
      <c r="C482" s="48"/>
      <c r="D482" s="48"/>
      <c r="E482" s="48"/>
      <c r="F482" s="48"/>
      <c r="G482" s="48"/>
      <c r="H482" s="48"/>
      <c r="I482" s="48"/>
      <c r="J482" s="48"/>
      <c r="K482" s="48"/>
      <c r="L482" s="33"/>
      <c r="M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</row>
  </sheetData>
  <autoFilter ref="C124:K48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75"/>
  <sheetViews>
    <sheetView showGridLines="0" workbookViewId="0">
      <selection activeCell="E473" sqref="E47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 customWidth="1"/>
    <col min="15" max="20" width="14.1640625" style="1" hidden="1" customWidth="1"/>
    <col min="21" max="21" width="16.3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102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5" t="str">
        <f>'Rekapitulace stavby'!K6</f>
        <v>STARÉ HOBZÍ - REKONSTRUKCE KANALIZACE A VODOVODU</v>
      </c>
      <c r="F7" s="246"/>
      <c r="G7" s="246"/>
      <c r="H7" s="246"/>
      <c r="L7" s="20"/>
    </row>
    <row r="8" spans="1:46" s="2" customFormat="1" ht="12" customHeight="1">
      <c r="A8" s="32"/>
      <c r="B8" s="33"/>
      <c r="C8" s="32"/>
      <c r="D8" s="27" t="s">
        <v>103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8" t="s">
        <v>907</v>
      </c>
      <c r="F9" s="244"/>
      <c r="G9" s="244"/>
      <c r="H9" s="24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95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28. 2. 2025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7" t="str">
        <f>'Rekapitulace stavby'!E14</f>
        <v>Vyplň údaj</v>
      </c>
      <c r="F18" s="217"/>
      <c r="G18" s="217"/>
      <c r="H18" s="217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>
        <v>72095989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04" t="s">
        <v>1526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25</v>
      </c>
      <c r="J23" s="25" t="s">
        <v>33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1" t="s">
        <v>1</v>
      </c>
      <c r="F27" s="221"/>
      <c r="G27" s="221"/>
      <c r="H27" s="22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37</v>
      </c>
      <c r="E30" s="32"/>
      <c r="F30" s="32"/>
      <c r="G30" s="32"/>
      <c r="H30" s="32"/>
      <c r="I30" s="32"/>
      <c r="J30" s="71">
        <f>ROUND(J125,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41</v>
      </c>
      <c r="E33" s="27" t="s">
        <v>42</v>
      </c>
      <c r="F33" s="99">
        <f>ROUND((SUM(BE125:BE474)),  2)</f>
        <v>0</v>
      </c>
      <c r="G33" s="32"/>
      <c r="H33" s="32"/>
      <c r="I33" s="100">
        <v>0.21</v>
      </c>
      <c r="J33" s="99">
        <f>ROUND(((SUM(BE125:BE474))*I33),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99">
        <f>ROUND((SUM(BF125:BF474)),  2)</f>
        <v>0</v>
      </c>
      <c r="G34" s="32"/>
      <c r="H34" s="32"/>
      <c r="I34" s="100">
        <v>0.15</v>
      </c>
      <c r="J34" s="99">
        <f>ROUND(((SUM(BF125:BF474))*I34),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9">
        <f>ROUND((SUM(BG125:BG474)),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99">
        <f>ROUND((SUM(BH125:BH474)),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9">
        <f>ROUND((SUM(BI125:BI474)),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47</v>
      </c>
      <c r="E39" s="60"/>
      <c r="F39" s="60"/>
      <c r="G39" s="103" t="s">
        <v>48</v>
      </c>
      <c r="H39" s="104" t="s">
        <v>49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07" t="s">
        <v>53</v>
      </c>
      <c r="G61" s="45" t="s">
        <v>52</v>
      </c>
      <c r="H61" s="35"/>
      <c r="I61" s="35"/>
      <c r="J61" s="10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07" t="s">
        <v>53</v>
      </c>
      <c r="G76" s="45" t="s">
        <v>52</v>
      </c>
      <c r="H76" s="35"/>
      <c r="I76" s="35"/>
      <c r="J76" s="10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5" t="str">
        <f>E7</f>
        <v>STARÉ HOBZÍ - REKONSTRUKCE KANALIZACE A VODOVODU</v>
      </c>
      <c r="F85" s="246"/>
      <c r="G85" s="246"/>
      <c r="H85" s="246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103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8" t="str">
        <f>E9</f>
        <v>02a - Rekonstrukce vodovodních řadů- uznatelné náklady</v>
      </c>
      <c r="F87" s="244"/>
      <c r="G87" s="244"/>
      <c r="H87" s="24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Staré Hobzí</v>
      </c>
      <c r="G89" s="32"/>
      <c r="H89" s="32"/>
      <c r="I89" s="27" t="s">
        <v>22</v>
      </c>
      <c r="J89" s="55" t="str">
        <f>IF(J12="","",J12)</f>
        <v>28. 2. 2025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>Obec Staré Hobzí</v>
      </c>
      <c r="G91" s="32"/>
      <c r="H91" s="32"/>
      <c r="I91" s="27" t="s">
        <v>30</v>
      </c>
      <c r="J91" s="30" t="str">
        <f>E21</f>
        <v>Ing. Martin Růžička, CSc.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>WAY project s.r.o.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106</v>
      </c>
      <c r="D94" s="101"/>
      <c r="E94" s="101"/>
      <c r="F94" s="101"/>
      <c r="G94" s="101"/>
      <c r="H94" s="101"/>
      <c r="I94" s="101"/>
      <c r="J94" s="110" t="s">
        <v>107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108</v>
      </c>
      <c r="D96" s="32"/>
      <c r="E96" s="32"/>
      <c r="F96" s="32"/>
      <c r="G96" s="32"/>
      <c r="H96" s="32"/>
      <c r="I96" s="32"/>
      <c r="J96" s="71">
        <f>J125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109</v>
      </c>
    </row>
    <row r="97" spans="1:31" s="9" customFormat="1" ht="24.95" customHeight="1">
      <c r="B97" s="112"/>
      <c r="D97" s="113" t="s">
        <v>110</v>
      </c>
      <c r="E97" s="114"/>
      <c r="F97" s="114"/>
      <c r="G97" s="114"/>
      <c r="H97" s="114"/>
      <c r="I97" s="114"/>
      <c r="J97" s="115">
        <f>J126</f>
        <v>0</v>
      </c>
      <c r="L97" s="112"/>
    </row>
    <row r="98" spans="1:31" s="10" customFormat="1" ht="19.899999999999999" customHeight="1">
      <c r="B98" s="116"/>
      <c r="D98" s="117" t="s">
        <v>111</v>
      </c>
      <c r="E98" s="118"/>
      <c r="F98" s="118"/>
      <c r="G98" s="118"/>
      <c r="H98" s="118"/>
      <c r="I98" s="118"/>
      <c r="J98" s="119">
        <f>J127</f>
        <v>0</v>
      </c>
      <c r="L98" s="116"/>
    </row>
    <row r="99" spans="1:31" s="10" customFormat="1" ht="19.899999999999999" customHeight="1">
      <c r="B99" s="116"/>
      <c r="D99" s="117" t="s">
        <v>112</v>
      </c>
      <c r="E99" s="118"/>
      <c r="F99" s="118"/>
      <c r="G99" s="118"/>
      <c r="H99" s="118"/>
      <c r="I99" s="118"/>
      <c r="J99" s="119">
        <f>J221</f>
        <v>0</v>
      </c>
      <c r="L99" s="116"/>
    </row>
    <row r="100" spans="1:31" s="10" customFormat="1" ht="19.899999999999999" customHeight="1">
      <c r="B100" s="116"/>
      <c r="D100" s="117" t="s">
        <v>113</v>
      </c>
      <c r="E100" s="118"/>
      <c r="F100" s="118"/>
      <c r="G100" s="118"/>
      <c r="H100" s="118"/>
      <c r="I100" s="118"/>
      <c r="J100" s="119">
        <f>J237</f>
        <v>0</v>
      </c>
      <c r="L100" s="116"/>
    </row>
    <row r="101" spans="1:31" s="10" customFormat="1" ht="19.899999999999999" customHeight="1">
      <c r="B101" s="116"/>
      <c r="D101" s="117" t="s">
        <v>114</v>
      </c>
      <c r="E101" s="118"/>
      <c r="F101" s="118"/>
      <c r="G101" s="118"/>
      <c r="H101" s="118"/>
      <c r="I101" s="118"/>
      <c r="J101" s="119">
        <f>J255</f>
        <v>0</v>
      </c>
      <c r="L101" s="116"/>
    </row>
    <row r="102" spans="1:31" s="10" customFormat="1" ht="19.899999999999999" customHeight="1">
      <c r="B102" s="116"/>
      <c r="D102" s="117" t="s">
        <v>115</v>
      </c>
      <c r="E102" s="118"/>
      <c r="F102" s="118"/>
      <c r="G102" s="118"/>
      <c r="H102" s="118"/>
      <c r="I102" s="118"/>
      <c r="J102" s="119">
        <f>J264</f>
        <v>0</v>
      </c>
      <c r="L102" s="116"/>
    </row>
    <row r="103" spans="1:31" s="10" customFormat="1" ht="19.899999999999999" customHeight="1">
      <c r="B103" s="116"/>
      <c r="D103" s="117" t="s">
        <v>116</v>
      </c>
      <c r="E103" s="118"/>
      <c r="F103" s="118"/>
      <c r="G103" s="118"/>
      <c r="H103" s="118"/>
      <c r="I103" s="118"/>
      <c r="J103" s="119">
        <f>J409</f>
        <v>0</v>
      </c>
      <c r="L103" s="116"/>
    </row>
    <row r="104" spans="1:31" s="10" customFormat="1" ht="19.899999999999999" customHeight="1">
      <c r="B104" s="116"/>
      <c r="D104" s="117" t="s">
        <v>117</v>
      </c>
      <c r="E104" s="118"/>
      <c r="F104" s="118"/>
      <c r="G104" s="118"/>
      <c r="H104" s="118"/>
      <c r="I104" s="118"/>
      <c r="J104" s="119">
        <f>J428</f>
        <v>0</v>
      </c>
      <c r="L104" s="116"/>
    </row>
    <row r="105" spans="1:31" s="10" customFormat="1" ht="19.899999999999999" customHeight="1">
      <c r="B105" s="116"/>
      <c r="D105" s="117" t="s">
        <v>118</v>
      </c>
      <c r="E105" s="118"/>
      <c r="F105" s="118"/>
      <c r="G105" s="118"/>
      <c r="H105" s="118"/>
      <c r="I105" s="118"/>
      <c r="J105" s="119">
        <f>J472</f>
        <v>0</v>
      </c>
      <c r="L105" s="116"/>
    </row>
    <row r="106" spans="1:31" s="2" customFormat="1" ht="21.7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5" customHeight="1">
      <c r="A111" s="32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5" customHeight="1">
      <c r="A112" s="32"/>
      <c r="B112" s="33"/>
      <c r="C112" s="21" t="s">
        <v>119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16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45" t="str">
        <f>E7</f>
        <v>STARÉ HOBZÍ - REKONSTRUKCE KANALIZACE A VODOVODU</v>
      </c>
      <c r="F115" s="246"/>
      <c r="G115" s="246"/>
      <c r="H115" s="246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103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2"/>
      <c r="D117" s="32"/>
      <c r="E117" s="228" t="str">
        <f>E9</f>
        <v>02a - Rekonstrukce vodovodních řadů- uznatelné náklady</v>
      </c>
      <c r="F117" s="244"/>
      <c r="G117" s="244"/>
      <c r="H117" s="244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2"/>
      <c r="E119" s="32"/>
      <c r="F119" s="25" t="str">
        <f>F12</f>
        <v>Staré Hobzí</v>
      </c>
      <c r="G119" s="32"/>
      <c r="H119" s="32"/>
      <c r="I119" s="27" t="s">
        <v>22</v>
      </c>
      <c r="J119" s="55" t="str">
        <f>IF(J12="","",J12)</f>
        <v>28. 2. 2025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24</v>
      </c>
      <c r="D121" s="32"/>
      <c r="E121" s="32"/>
      <c r="F121" s="25" t="str">
        <f>E15</f>
        <v>Obec Staré Hobzí</v>
      </c>
      <c r="G121" s="32"/>
      <c r="H121" s="32"/>
      <c r="I121" s="27" t="s">
        <v>30</v>
      </c>
      <c r="J121" s="30" t="str">
        <f>E21</f>
        <v>Ing. Martin Růžička, CSc.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7" t="s">
        <v>28</v>
      </c>
      <c r="D122" s="32"/>
      <c r="E122" s="32"/>
      <c r="F122" s="25" t="str">
        <f>IF(E18="","",E18)</f>
        <v>Vyplň údaj</v>
      </c>
      <c r="G122" s="32"/>
      <c r="H122" s="32"/>
      <c r="I122" s="27" t="s">
        <v>32</v>
      </c>
      <c r="J122" s="30" t="str">
        <f>E24</f>
        <v>WAY project s.r.o.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20"/>
      <c r="B124" s="121"/>
      <c r="C124" s="122" t="s">
        <v>120</v>
      </c>
      <c r="D124" s="123" t="s">
        <v>62</v>
      </c>
      <c r="E124" s="123" t="s">
        <v>58</v>
      </c>
      <c r="F124" s="123" t="s">
        <v>59</v>
      </c>
      <c r="G124" s="123" t="s">
        <v>121</v>
      </c>
      <c r="H124" s="123" t="s">
        <v>122</v>
      </c>
      <c r="I124" s="123" t="s">
        <v>123</v>
      </c>
      <c r="J124" s="123" t="s">
        <v>107</v>
      </c>
      <c r="K124" s="124" t="s">
        <v>124</v>
      </c>
      <c r="L124" s="125"/>
      <c r="M124" s="62" t="s">
        <v>1</v>
      </c>
      <c r="N124" s="63" t="s">
        <v>41</v>
      </c>
      <c r="O124" s="63" t="s">
        <v>125</v>
      </c>
      <c r="P124" s="63" t="s">
        <v>126</v>
      </c>
      <c r="Q124" s="63" t="s">
        <v>127</v>
      </c>
      <c r="R124" s="63" t="s">
        <v>128</v>
      </c>
      <c r="S124" s="63" t="s">
        <v>129</v>
      </c>
      <c r="T124" s="64" t="s">
        <v>130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</row>
    <row r="125" spans="1:65" s="2" customFormat="1" ht="22.9" customHeight="1">
      <c r="A125" s="32"/>
      <c r="B125" s="33"/>
      <c r="C125" s="69" t="s">
        <v>131</v>
      </c>
      <c r="D125" s="32"/>
      <c r="E125" s="32"/>
      <c r="F125" s="32"/>
      <c r="G125" s="32"/>
      <c r="H125" s="32"/>
      <c r="I125" s="32"/>
      <c r="J125" s="126">
        <f>BK125</f>
        <v>0</v>
      </c>
      <c r="K125" s="32"/>
      <c r="L125" s="33"/>
      <c r="M125" s="65"/>
      <c r="N125" s="56"/>
      <c r="O125" s="66"/>
      <c r="P125" s="127">
        <f>P126</f>
        <v>0</v>
      </c>
      <c r="Q125" s="66"/>
      <c r="R125" s="127">
        <f>R126</f>
        <v>11.51129027</v>
      </c>
      <c r="S125" s="66"/>
      <c r="T125" s="128">
        <f>T126</f>
        <v>154.51282399999999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76</v>
      </c>
      <c r="AU125" s="17" t="s">
        <v>109</v>
      </c>
      <c r="BK125" s="129">
        <f>BK126</f>
        <v>0</v>
      </c>
    </row>
    <row r="126" spans="1:65" s="12" customFormat="1" ht="25.9" customHeight="1">
      <c r="B126" s="130"/>
      <c r="D126" s="131" t="s">
        <v>76</v>
      </c>
      <c r="E126" s="132" t="s">
        <v>132</v>
      </c>
      <c r="F126" s="132" t="s">
        <v>133</v>
      </c>
      <c r="I126" s="133"/>
      <c r="J126" s="134">
        <f>BK126</f>
        <v>0</v>
      </c>
      <c r="L126" s="130"/>
      <c r="M126" s="135"/>
      <c r="N126" s="136"/>
      <c r="O126" s="136"/>
      <c r="P126" s="137">
        <f>P127+P221+P237+P255+P264+P409+P428+P472</f>
        <v>0</v>
      </c>
      <c r="Q126" s="136"/>
      <c r="R126" s="137">
        <f>R127+R221+R237+R255+R264+R409+R428+R472</f>
        <v>11.51129027</v>
      </c>
      <c r="S126" s="136"/>
      <c r="T126" s="138">
        <f>T127+T221+T237+T255+T264+T409+T428+T472</f>
        <v>154.51282399999999</v>
      </c>
      <c r="AR126" s="131" t="s">
        <v>85</v>
      </c>
      <c r="AT126" s="139" t="s">
        <v>76</v>
      </c>
      <c r="AU126" s="139" t="s">
        <v>77</v>
      </c>
      <c r="AY126" s="131" t="s">
        <v>134</v>
      </c>
      <c r="BK126" s="140">
        <f>BK127+BK221+BK237+BK255+BK264+BK409+BK428+BK472</f>
        <v>0</v>
      </c>
    </row>
    <row r="127" spans="1:65" s="12" customFormat="1" ht="22.9" customHeight="1">
      <c r="B127" s="130"/>
      <c r="D127" s="131" t="s">
        <v>76</v>
      </c>
      <c r="E127" s="141" t="s">
        <v>85</v>
      </c>
      <c r="F127" s="141" t="s">
        <v>135</v>
      </c>
      <c r="I127" s="133"/>
      <c r="J127" s="142">
        <f>BK127</f>
        <v>0</v>
      </c>
      <c r="L127" s="130"/>
      <c r="M127" s="135"/>
      <c r="N127" s="136"/>
      <c r="O127" s="136"/>
      <c r="P127" s="137">
        <f>SUM(P128:P220)</f>
        <v>0</v>
      </c>
      <c r="Q127" s="136"/>
      <c r="R127" s="137">
        <f>SUM(R128:R220)</f>
        <v>0.66925689999999993</v>
      </c>
      <c r="S127" s="136"/>
      <c r="T127" s="138">
        <f>SUM(T128:T220)</f>
        <v>137.92680000000001</v>
      </c>
      <c r="AR127" s="131" t="s">
        <v>85</v>
      </c>
      <c r="AT127" s="139" t="s">
        <v>76</v>
      </c>
      <c r="AU127" s="139" t="s">
        <v>85</v>
      </c>
      <c r="AY127" s="131" t="s">
        <v>134</v>
      </c>
      <c r="BK127" s="140">
        <f>SUM(BK128:BK220)</f>
        <v>0</v>
      </c>
    </row>
    <row r="128" spans="1:65" s="2" customFormat="1" ht="21.75" customHeight="1">
      <c r="A128" s="32"/>
      <c r="B128" s="143"/>
      <c r="C128" s="144" t="s">
        <v>85</v>
      </c>
      <c r="D128" s="144" t="s">
        <v>136</v>
      </c>
      <c r="E128" s="145" t="s">
        <v>158</v>
      </c>
      <c r="F128" s="146" t="s">
        <v>159</v>
      </c>
      <c r="G128" s="147" t="s">
        <v>160</v>
      </c>
      <c r="H128" s="148">
        <v>208.98</v>
      </c>
      <c r="I128" s="149"/>
      <c r="J128" s="150">
        <f>ROUND(I128*H128,2)</f>
        <v>0</v>
      </c>
      <c r="K128" s="146" t="s">
        <v>140</v>
      </c>
      <c r="L128" s="33"/>
      <c r="M128" s="151" t="s">
        <v>1</v>
      </c>
      <c r="N128" s="152" t="s">
        <v>42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0.44</v>
      </c>
      <c r="T128" s="154">
        <f>S128*H128</f>
        <v>91.9512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141</v>
      </c>
      <c r="AT128" s="155" t="s">
        <v>136</v>
      </c>
      <c r="AU128" s="155" t="s">
        <v>88</v>
      </c>
      <c r="AY128" s="17" t="s">
        <v>134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85</v>
      </c>
      <c r="BK128" s="156">
        <f>ROUND(I128*H128,2)</f>
        <v>0</v>
      </c>
      <c r="BL128" s="17" t="s">
        <v>141</v>
      </c>
      <c r="BM128" s="155" t="s">
        <v>908</v>
      </c>
    </row>
    <row r="129" spans="1:65" s="2" customFormat="1" ht="19.5">
      <c r="A129" s="32"/>
      <c r="B129" s="33"/>
      <c r="C129" s="32"/>
      <c r="D129" s="157" t="s">
        <v>143</v>
      </c>
      <c r="E129" s="32"/>
      <c r="F129" s="158" t="s">
        <v>162</v>
      </c>
      <c r="G129" s="32"/>
      <c r="H129" s="32"/>
      <c r="I129" s="159"/>
      <c r="J129" s="32"/>
      <c r="K129" s="32"/>
      <c r="L129" s="33"/>
      <c r="M129" s="160"/>
      <c r="N129" s="161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143</v>
      </c>
      <c r="AU129" s="17" t="s">
        <v>88</v>
      </c>
    </row>
    <row r="130" spans="1:65" s="14" customFormat="1">
      <c r="B130" s="170"/>
      <c r="D130" s="157" t="s">
        <v>145</v>
      </c>
      <c r="E130" s="171" t="s">
        <v>1</v>
      </c>
      <c r="F130" s="172" t="s">
        <v>909</v>
      </c>
      <c r="H130" s="171" t="s">
        <v>1</v>
      </c>
      <c r="I130" s="173"/>
      <c r="L130" s="170"/>
      <c r="M130" s="174"/>
      <c r="N130" s="175"/>
      <c r="O130" s="175"/>
      <c r="P130" s="175"/>
      <c r="Q130" s="175"/>
      <c r="R130" s="175"/>
      <c r="S130" s="175"/>
      <c r="T130" s="176"/>
      <c r="AT130" s="171" t="s">
        <v>145</v>
      </c>
      <c r="AU130" s="171" t="s">
        <v>88</v>
      </c>
      <c r="AV130" s="14" t="s">
        <v>85</v>
      </c>
      <c r="AW130" s="14" t="s">
        <v>31</v>
      </c>
      <c r="AX130" s="14" t="s">
        <v>77</v>
      </c>
      <c r="AY130" s="171" t="s">
        <v>134</v>
      </c>
    </row>
    <row r="131" spans="1:65" s="14" customFormat="1">
      <c r="B131" s="170"/>
      <c r="D131" s="157" t="s">
        <v>145</v>
      </c>
      <c r="E131" s="171" t="s">
        <v>1</v>
      </c>
      <c r="F131" s="172" t="s">
        <v>910</v>
      </c>
      <c r="H131" s="171" t="s">
        <v>1</v>
      </c>
      <c r="I131" s="173"/>
      <c r="L131" s="170"/>
      <c r="M131" s="174"/>
      <c r="N131" s="175"/>
      <c r="O131" s="175"/>
      <c r="P131" s="175"/>
      <c r="Q131" s="175"/>
      <c r="R131" s="175"/>
      <c r="S131" s="175"/>
      <c r="T131" s="176"/>
      <c r="AT131" s="171" t="s">
        <v>145</v>
      </c>
      <c r="AU131" s="171" t="s">
        <v>88</v>
      </c>
      <c r="AV131" s="14" t="s">
        <v>85</v>
      </c>
      <c r="AW131" s="14" t="s">
        <v>31</v>
      </c>
      <c r="AX131" s="14" t="s">
        <v>77</v>
      </c>
      <c r="AY131" s="171" t="s">
        <v>134</v>
      </c>
    </row>
    <row r="132" spans="1:65" s="13" customFormat="1">
      <c r="B132" s="162"/>
      <c r="D132" s="157" t="s">
        <v>145</v>
      </c>
      <c r="E132" s="163" t="s">
        <v>1</v>
      </c>
      <c r="F132" s="164" t="s">
        <v>911</v>
      </c>
      <c r="H132" s="165">
        <v>208.98</v>
      </c>
      <c r="I132" s="166"/>
      <c r="L132" s="162"/>
      <c r="M132" s="167"/>
      <c r="N132" s="168"/>
      <c r="O132" s="168"/>
      <c r="P132" s="168"/>
      <c r="Q132" s="168"/>
      <c r="R132" s="168"/>
      <c r="S132" s="168"/>
      <c r="T132" s="169"/>
      <c r="AT132" s="163" t="s">
        <v>145</v>
      </c>
      <c r="AU132" s="163" t="s">
        <v>88</v>
      </c>
      <c r="AV132" s="13" t="s">
        <v>88</v>
      </c>
      <c r="AW132" s="13" t="s">
        <v>31</v>
      </c>
      <c r="AX132" s="13" t="s">
        <v>85</v>
      </c>
      <c r="AY132" s="163" t="s">
        <v>134</v>
      </c>
    </row>
    <row r="133" spans="1:65" s="2" customFormat="1" ht="16.5" customHeight="1">
      <c r="A133" s="32"/>
      <c r="B133" s="143"/>
      <c r="C133" s="144" t="s">
        <v>88</v>
      </c>
      <c r="D133" s="144" t="s">
        <v>136</v>
      </c>
      <c r="E133" s="145" t="s">
        <v>169</v>
      </c>
      <c r="F133" s="146" t="s">
        <v>170</v>
      </c>
      <c r="G133" s="147" t="s">
        <v>160</v>
      </c>
      <c r="H133" s="148">
        <v>208.98</v>
      </c>
      <c r="I133" s="149"/>
      <c r="J133" s="150">
        <f>ROUND(I133*H133,2)</f>
        <v>0</v>
      </c>
      <c r="K133" s="146" t="s">
        <v>140</v>
      </c>
      <c r="L133" s="33"/>
      <c r="M133" s="151" t="s">
        <v>1</v>
      </c>
      <c r="N133" s="152" t="s">
        <v>42</v>
      </c>
      <c r="O133" s="58"/>
      <c r="P133" s="153">
        <f>O133*H133</f>
        <v>0</v>
      </c>
      <c r="Q133" s="153">
        <v>0</v>
      </c>
      <c r="R133" s="153">
        <f>Q133*H133</f>
        <v>0</v>
      </c>
      <c r="S133" s="153">
        <v>0.22</v>
      </c>
      <c r="T133" s="154">
        <f>S133*H133</f>
        <v>45.9756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5" t="s">
        <v>141</v>
      </c>
      <c r="AT133" s="155" t="s">
        <v>136</v>
      </c>
      <c r="AU133" s="155" t="s">
        <v>88</v>
      </c>
      <c r="AY133" s="17" t="s">
        <v>134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7" t="s">
        <v>85</v>
      </c>
      <c r="BK133" s="156">
        <f>ROUND(I133*H133,2)</f>
        <v>0</v>
      </c>
      <c r="BL133" s="17" t="s">
        <v>141</v>
      </c>
      <c r="BM133" s="155" t="s">
        <v>912</v>
      </c>
    </row>
    <row r="134" spans="1:65" s="2" customFormat="1" ht="19.5">
      <c r="A134" s="32"/>
      <c r="B134" s="33"/>
      <c r="C134" s="32"/>
      <c r="D134" s="157" t="s">
        <v>143</v>
      </c>
      <c r="E134" s="32"/>
      <c r="F134" s="158" t="s">
        <v>172</v>
      </c>
      <c r="G134" s="32"/>
      <c r="H134" s="32"/>
      <c r="I134" s="159"/>
      <c r="J134" s="32"/>
      <c r="K134" s="32"/>
      <c r="L134" s="33"/>
      <c r="M134" s="160"/>
      <c r="N134" s="161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143</v>
      </c>
      <c r="AU134" s="17" t="s">
        <v>88</v>
      </c>
    </row>
    <row r="135" spans="1:65" s="14" customFormat="1">
      <c r="B135" s="170"/>
      <c r="D135" s="157" t="s">
        <v>145</v>
      </c>
      <c r="E135" s="171" t="s">
        <v>1</v>
      </c>
      <c r="F135" s="172" t="s">
        <v>909</v>
      </c>
      <c r="H135" s="171" t="s">
        <v>1</v>
      </c>
      <c r="I135" s="173"/>
      <c r="L135" s="170"/>
      <c r="M135" s="174"/>
      <c r="N135" s="175"/>
      <c r="O135" s="175"/>
      <c r="P135" s="175"/>
      <c r="Q135" s="175"/>
      <c r="R135" s="175"/>
      <c r="S135" s="175"/>
      <c r="T135" s="176"/>
      <c r="AT135" s="171" t="s">
        <v>145</v>
      </c>
      <c r="AU135" s="171" t="s">
        <v>88</v>
      </c>
      <c r="AV135" s="14" t="s">
        <v>85</v>
      </c>
      <c r="AW135" s="14" t="s">
        <v>31</v>
      </c>
      <c r="AX135" s="14" t="s">
        <v>77</v>
      </c>
      <c r="AY135" s="171" t="s">
        <v>134</v>
      </c>
    </row>
    <row r="136" spans="1:65" s="14" customFormat="1">
      <c r="B136" s="170"/>
      <c r="D136" s="157" t="s">
        <v>145</v>
      </c>
      <c r="E136" s="171" t="s">
        <v>1</v>
      </c>
      <c r="F136" s="172" t="s">
        <v>913</v>
      </c>
      <c r="H136" s="171" t="s">
        <v>1</v>
      </c>
      <c r="I136" s="173"/>
      <c r="L136" s="170"/>
      <c r="M136" s="174"/>
      <c r="N136" s="175"/>
      <c r="O136" s="175"/>
      <c r="P136" s="175"/>
      <c r="Q136" s="175"/>
      <c r="R136" s="175"/>
      <c r="S136" s="175"/>
      <c r="T136" s="176"/>
      <c r="AT136" s="171" t="s">
        <v>145</v>
      </c>
      <c r="AU136" s="171" t="s">
        <v>88</v>
      </c>
      <c r="AV136" s="14" t="s">
        <v>85</v>
      </c>
      <c r="AW136" s="14" t="s">
        <v>31</v>
      </c>
      <c r="AX136" s="14" t="s">
        <v>77</v>
      </c>
      <c r="AY136" s="171" t="s">
        <v>134</v>
      </c>
    </row>
    <row r="137" spans="1:65" s="13" customFormat="1">
      <c r="B137" s="162"/>
      <c r="D137" s="157" t="s">
        <v>145</v>
      </c>
      <c r="E137" s="163" t="s">
        <v>1</v>
      </c>
      <c r="F137" s="164" t="s">
        <v>911</v>
      </c>
      <c r="H137" s="165">
        <v>208.98</v>
      </c>
      <c r="I137" s="166"/>
      <c r="L137" s="162"/>
      <c r="M137" s="167"/>
      <c r="N137" s="168"/>
      <c r="O137" s="168"/>
      <c r="P137" s="168"/>
      <c r="Q137" s="168"/>
      <c r="R137" s="168"/>
      <c r="S137" s="168"/>
      <c r="T137" s="169"/>
      <c r="AT137" s="163" t="s">
        <v>145</v>
      </c>
      <c r="AU137" s="163" t="s">
        <v>88</v>
      </c>
      <c r="AV137" s="13" t="s">
        <v>88</v>
      </c>
      <c r="AW137" s="13" t="s">
        <v>31</v>
      </c>
      <c r="AX137" s="13" t="s">
        <v>85</v>
      </c>
      <c r="AY137" s="163" t="s">
        <v>134</v>
      </c>
    </row>
    <row r="138" spans="1:65" s="2" customFormat="1" ht="16.5" customHeight="1">
      <c r="A138" s="32"/>
      <c r="B138" s="143"/>
      <c r="C138" s="144" t="s">
        <v>153</v>
      </c>
      <c r="D138" s="144" t="s">
        <v>136</v>
      </c>
      <c r="E138" s="145" t="s">
        <v>183</v>
      </c>
      <c r="F138" s="146" t="s">
        <v>184</v>
      </c>
      <c r="G138" s="147" t="s">
        <v>185</v>
      </c>
      <c r="H138" s="148">
        <v>80</v>
      </c>
      <c r="I138" s="149"/>
      <c r="J138" s="150">
        <f>ROUND(I138*H138,2)</f>
        <v>0</v>
      </c>
      <c r="K138" s="146" t="s">
        <v>140</v>
      </c>
      <c r="L138" s="33"/>
      <c r="M138" s="151" t="s">
        <v>1</v>
      </c>
      <c r="N138" s="152" t="s">
        <v>42</v>
      </c>
      <c r="O138" s="58"/>
      <c r="P138" s="153">
        <f>O138*H138</f>
        <v>0</v>
      </c>
      <c r="Q138" s="153">
        <v>4.0000000000000003E-5</v>
      </c>
      <c r="R138" s="153">
        <f>Q138*H138</f>
        <v>3.2000000000000002E-3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141</v>
      </c>
      <c r="AT138" s="155" t="s">
        <v>136</v>
      </c>
      <c r="AU138" s="155" t="s">
        <v>88</v>
      </c>
      <c r="AY138" s="17" t="s">
        <v>134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85</v>
      </c>
      <c r="BK138" s="156">
        <f>ROUND(I138*H138,2)</f>
        <v>0</v>
      </c>
      <c r="BL138" s="17" t="s">
        <v>141</v>
      </c>
      <c r="BM138" s="155" t="s">
        <v>914</v>
      </c>
    </row>
    <row r="139" spans="1:65" s="2" customFormat="1">
      <c r="A139" s="32"/>
      <c r="B139" s="33"/>
      <c r="C139" s="32"/>
      <c r="D139" s="157" t="s">
        <v>143</v>
      </c>
      <c r="E139" s="32"/>
      <c r="F139" s="158" t="s">
        <v>187</v>
      </c>
      <c r="G139" s="32"/>
      <c r="H139" s="32"/>
      <c r="I139" s="159"/>
      <c r="J139" s="32"/>
      <c r="K139" s="32"/>
      <c r="L139" s="33"/>
      <c r="M139" s="160"/>
      <c r="N139" s="161"/>
      <c r="O139" s="58"/>
      <c r="P139" s="58"/>
      <c r="Q139" s="58"/>
      <c r="R139" s="58"/>
      <c r="S139" s="58"/>
      <c r="T139" s="5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143</v>
      </c>
      <c r="AU139" s="17" t="s">
        <v>88</v>
      </c>
    </row>
    <row r="140" spans="1:65" s="14" customFormat="1">
      <c r="B140" s="170"/>
      <c r="D140" s="157" t="s">
        <v>145</v>
      </c>
      <c r="E140" s="171" t="s">
        <v>1</v>
      </c>
      <c r="F140" s="172" t="s">
        <v>915</v>
      </c>
      <c r="H140" s="171" t="s">
        <v>1</v>
      </c>
      <c r="I140" s="173"/>
      <c r="L140" s="170"/>
      <c r="M140" s="174"/>
      <c r="N140" s="175"/>
      <c r="O140" s="175"/>
      <c r="P140" s="175"/>
      <c r="Q140" s="175"/>
      <c r="R140" s="175"/>
      <c r="S140" s="175"/>
      <c r="T140" s="176"/>
      <c r="AT140" s="171" t="s">
        <v>145</v>
      </c>
      <c r="AU140" s="171" t="s">
        <v>88</v>
      </c>
      <c r="AV140" s="14" t="s">
        <v>85</v>
      </c>
      <c r="AW140" s="14" t="s">
        <v>31</v>
      </c>
      <c r="AX140" s="14" t="s">
        <v>77</v>
      </c>
      <c r="AY140" s="171" t="s">
        <v>134</v>
      </c>
    </row>
    <row r="141" spans="1:65" s="13" customFormat="1">
      <c r="B141" s="162"/>
      <c r="D141" s="157" t="s">
        <v>145</v>
      </c>
      <c r="E141" s="163" t="s">
        <v>1</v>
      </c>
      <c r="F141" s="164" t="s">
        <v>740</v>
      </c>
      <c r="H141" s="165">
        <v>80</v>
      </c>
      <c r="I141" s="166"/>
      <c r="L141" s="162"/>
      <c r="M141" s="167"/>
      <c r="N141" s="168"/>
      <c r="O141" s="168"/>
      <c r="P141" s="168"/>
      <c r="Q141" s="168"/>
      <c r="R141" s="168"/>
      <c r="S141" s="168"/>
      <c r="T141" s="169"/>
      <c r="AT141" s="163" t="s">
        <v>145</v>
      </c>
      <c r="AU141" s="163" t="s">
        <v>88</v>
      </c>
      <c r="AV141" s="13" t="s">
        <v>88</v>
      </c>
      <c r="AW141" s="13" t="s">
        <v>31</v>
      </c>
      <c r="AX141" s="13" t="s">
        <v>85</v>
      </c>
      <c r="AY141" s="163" t="s">
        <v>134</v>
      </c>
    </row>
    <row r="142" spans="1:65" s="2" customFormat="1" ht="16.5" customHeight="1">
      <c r="A142" s="32"/>
      <c r="B142" s="143"/>
      <c r="C142" s="144" t="s">
        <v>141</v>
      </c>
      <c r="D142" s="144" t="s">
        <v>136</v>
      </c>
      <c r="E142" s="145" t="s">
        <v>191</v>
      </c>
      <c r="F142" s="146" t="s">
        <v>192</v>
      </c>
      <c r="G142" s="147" t="s">
        <v>177</v>
      </c>
      <c r="H142" s="148">
        <v>7.6</v>
      </c>
      <c r="I142" s="149"/>
      <c r="J142" s="150">
        <f>ROUND(I142*H142,2)</f>
        <v>0</v>
      </c>
      <c r="K142" s="146" t="s">
        <v>140</v>
      </c>
      <c r="L142" s="33"/>
      <c r="M142" s="151" t="s">
        <v>1</v>
      </c>
      <c r="N142" s="152" t="s">
        <v>42</v>
      </c>
      <c r="O142" s="58"/>
      <c r="P142" s="153">
        <f>O142*H142</f>
        <v>0</v>
      </c>
      <c r="Q142" s="153">
        <v>3.6900000000000002E-2</v>
      </c>
      <c r="R142" s="153">
        <f>Q142*H142</f>
        <v>0.28044000000000002</v>
      </c>
      <c r="S142" s="153">
        <v>0</v>
      </c>
      <c r="T142" s="15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141</v>
      </c>
      <c r="AT142" s="155" t="s">
        <v>136</v>
      </c>
      <c r="AU142" s="155" t="s">
        <v>88</v>
      </c>
      <c r="AY142" s="17" t="s">
        <v>134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7" t="s">
        <v>85</v>
      </c>
      <c r="BK142" s="156">
        <f>ROUND(I142*H142,2)</f>
        <v>0</v>
      </c>
      <c r="BL142" s="17" t="s">
        <v>141</v>
      </c>
      <c r="BM142" s="155" t="s">
        <v>916</v>
      </c>
    </row>
    <row r="143" spans="1:65" s="2" customFormat="1" ht="29.25">
      <c r="A143" s="32"/>
      <c r="B143" s="33"/>
      <c r="C143" s="32"/>
      <c r="D143" s="157" t="s">
        <v>143</v>
      </c>
      <c r="E143" s="32"/>
      <c r="F143" s="158" t="s">
        <v>194</v>
      </c>
      <c r="G143" s="32"/>
      <c r="H143" s="32"/>
      <c r="I143" s="159"/>
      <c r="J143" s="32"/>
      <c r="K143" s="32"/>
      <c r="L143" s="33"/>
      <c r="M143" s="160"/>
      <c r="N143" s="161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143</v>
      </c>
      <c r="AU143" s="17" t="s">
        <v>88</v>
      </c>
    </row>
    <row r="144" spans="1:65" s="13" customFormat="1">
      <c r="B144" s="162"/>
      <c r="D144" s="157" t="s">
        <v>145</v>
      </c>
      <c r="E144" s="163" t="s">
        <v>1</v>
      </c>
      <c r="F144" s="164" t="s">
        <v>917</v>
      </c>
      <c r="H144" s="165">
        <v>7.6</v>
      </c>
      <c r="I144" s="166"/>
      <c r="L144" s="162"/>
      <c r="M144" s="167"/>
      <c r="N144" s="168"/>
      <c r="O144" s="168"/>
      <c r="P144" s="168"/>
      <c r="Q144" s="168"/>
      <c r="R144" s="168"/>
      <c r="S144" s="168"/>
      <c r="T144" s="169"/>
      <c r="AT144" s="163" t="s">
        <v>145</v>
      </c>
      <c r="AU144" s="163" t="s">
        <v>88</v>
      </c>
      <c r="AV144" s="13" t="s">
        <v>88</v>
      </c>
      <c r="AW144" s="13" t="s">
        <v>31</v>
      </c>
      <c r="AX144" s="13" t="s">
        <v>85</v>
      </c>
      <c r="AY144" s="163" t="s">
        <v>134</v>
      </c>
    </row>
    <row r="145" spans="1:65" s="2" customFormat="1" ht="16.5" customHeight="1">
      <c r="A145" s="32"/>
      <c r="B145" s="143"/>
      <c r="C145" s="144" t="s">
        <v>168</v>
      </c>
      <c r="D145" s="144" t="s">
        <v>136</v>
      </c>
      <c r="E145" s="145" t="s">
        <v>918</v>
      </c>
      <c r="F145" s="146" t="s">
        <v>919</v>
      </c>
      <c r="G145" s="147" t="s">
        <v>177</v>
      </c>
      <c r="H145" s="148">
        <v>5.5</v>
      </c>
      <c r="I145" s="149"/>
      <c r="J145" s="150">
        <f>ROUND(I145*H145,2)</f>
        <v>0</v>
      </c>
      <c r="K145" s="146" t="s">
        <v>140</v>
      </c>
      <c r="L145" s="33"/>
      <c r="M145" s="151" t="s">
        <v>1</v>
      </c>
      <c r="N145" s="152" t="s">
        <v>42</v>
      </c>
      <c r="O145" s="58"/>
      <c r="P145" s="153">
        <f>O145*H145</f>
        <v>0</v>
      </c>
      <c r="Q145" s="153">
        <v>1.269E-2</v>
      </c>
      <c r="R145" s="153">
        <f>Q145*H145</f>
        <v>6.9794999999999996E-2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141</v>
      </c>
      <c r="AT145" s="155" t="s">
        <v>136</v>
      </c>
      <c r="AU145" s="155" t="s">
        <v>88</v>
      </c>
      <c r="AY145" s="17" t="s">
        <v>134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85</v>
      </c>
      <c r="BK145" s="156">
        <f>ROUND(I145*H145,2)</f>
        <v>0</v>
      </c>
      <c r="BL145" s="17" t="s">
        <v>141</v>
      </c>
      <c r="BM145" s="155" t="s">
        <v>920</v>
      </c>
    </row>
    <row r="146" spans="1:65" s="2" customFormat="1" ht="29.25">
      <c r="A146" s="32"/>
      <c r="B146" s="33"/>
      <c r="C146" s="32"/>
      <c r="D146" s="157" t="s">
        <v>143</v>
      </c>
      <c r="E146" s="32"/>
      <c r="F146" s="158" t="s">
        <v>921</v>
      </c>
      <c r="G146" s="32"/>
      <c r="H146" s="32"/>
      <c r="I146" s="159"/>
      <c r="J146" s="32"/>
      <c r="K146" s="32"/>
      <c r="L146" s="33"/>
      <c r="M146" s="160"/>
      <c r="N146" s="161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143</v>
      </c>
      <c r="AU146" s="17" t="s">
        <v>88</v>
      </c>
    </row>
    <row r="147" spans="1:65" s="13" customFormat="1">
      <c r="B147" s="162"/>
      <c r="D147" s="157" t="s">
        <v>145</v>
      </c>
      <c r="E147" s="163" t="s">
        <v>1</v>
      </c>
      <c r="F147" s="164" t="s">
        <v>922</v>
      </c>
      <c r="H147" s="165">
        <v>4.4000000000000004</v>
      </c>
      <c r="I147" s="166"/>
      <c r="L147" s="162"/>
      <c r="M147" s="167"/>
      <c r="N147" s="168"/>
      <c r="O147" s="168"/>
      <c r="P147" s="168"/>
      <c r="Q147" s="168"/>
      <c r="R147" s="168"/>
      <c r="S147" s="168"/>
      <c r="T147" s="169"/>
      <c r="AT147" s="163" t="s">
        <v>145</v>
      </c>
      <c r="AU147" s="163" t="s">
        <v>88</v>
      </c>
      <c r="AV147" s="13" t="s">
        <v>88</v>
      </c>
      <c r="AW147" s="13" t="s">
        <v>31</v>
      </c>
      <c r="AX147" s="13" t="s">
        <v>77</v>
      </c>
      <c r="AY147" s="163" t="s">
        <v>134</v>
      </c>
    </row>
    <row r="148" spans="1:65" s="13" customFormat="1">
      <c r="B148" s="162"/>
      <c r="D148" s="157" t="s">
        <v>145</v>
      </c>
      <c r="E148" s="163" t="s">
        <v>1</v>
      </c>
      <c r="F148" s="164" t="s">
        <v>923</v>
      </c>
      <c r="H148" s="165">
        <v>1.1000000000000001</v>
      </c>
      <c r="I148" s="166"/>
      <c r="L148" s="162"/>
      <c r="M148" s="167"/>
      <c r="N148" s="168"/>
      <c r="O148" s="168"/>
      <c r="P148" s="168"/>
      <c r="Q148" s="168"/>
      <c r="R148" s="168"/>
      <c r="S148" s="168"/>
      <c r="T148" s="169"/>
      <c r="AT148" s="163" t="s">
        <v>145</v>
      </c>
      <c r="AU148" s="163" t="s">
        <v>88</v>
      </c>
      <c r="AV148" s="13" t="s">
        <v>88</v>
      </c>
      <c r="AW148" s="13" t="s">
        <v>31</v>
      </c>
      <c r="AX148" s="13" t="s">
        <v>77</v>
      </c>
      <c r="AY148" s="163" t="s">
        <v>134</v>
      </c>
    </row>
    <row r="149" spans="1:65" s="15" customFormat="1">
      <c r="B149" s="177"/>
      <c r="D149" s="157" t="s">
        <v>145</v>
      </c>
      <c r="E149" s="178" t="s">
        <v>1</v>
      </c>
      <c r="F149" s="179" t="s">
        <v>167</v>
      </c>
      <c r="H149" s="180">
        <v>5.5</v>
      </c>
      <c r="I149" s="181"/>
      <c r="L149" s="177"/>
      <c r="M149" s="182"/>
      <c r="N149" s="183"/>
      <c r="O149" s="183"/>
      <c r="P149" s="183"/>
      <c r="Q149" s="183"/>
      <c r="R149" s="183"/>
      <c r="S149" s="183"/>
      <c r="T149" s="184"/>
      <c r="AT149" s="178" t="s">
        <v>145</v>
      </c>
      <c r="AU149" s="178" t="s">
        <v>88</v>
      </c>
      <c r="AV149" s="15" t="s">
        <v>141</v>
      </c>
      <c r="AW149" s="15" t="s">
        <v>31</v>
      </c>
      <c r="AX149" s="15" t="s">
        <v>85</v>
      </c>
      <c r="AY149" s="178" t="s">
        <v>134</v>
      </c>
    </row>
    <row r="150" spans="1:65" s="2" customFormat="1" ht="21.75" customHeight="1">
      <c r="A150" s="32"/>
      <c r="B150" s="143"/>
      <c r="C150" s="144" t="s">
        <v>174</v>
      </c>
      <c r="D150" s="144" t="s">
        <v>136</v>
      </c>
      <c r="E150" s="145" t="s">
        <v>206</v>
      </c>
      <c r="F150" s="146" t="s">
        <v>207</v>
      </c>
      <c r="G150" s="147" t="s">
        <v>208</v>
      </c>
      <c r="H150" s="148">
        <v>133.77500000000001</v>
      </c>
      <c r="I150" s="149"/>
      <c r="J150" s="150">
        <f>ROUND(I150*H150,2)</f>
        <v>0</v>
      </c>
      <c r="K150" s="146" t="s">
        <v>140</v>
      </c>
      <c r="L150" s="33"/>
      <c r="M150" s="151" t="s">
        <v>1</v>
      </c>
      <c r="N150" s="152" t="s">
        <v>42</v>
      </c>
      <c r="O150" s="58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141</v>
      </c>
      <c r="AT150" s="155" t="s">
        <v>136</v>
      </c>
      <c r="AU150" s="155" t="s">
        <v>88</v>
      </c>
      <c r="AY150" s="17" t="s">
        <v>134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7" t="s">
        <v>85</v>
      </c>
      <c r="BK150" s="156">
        <f>ROUND(I150*H150,2)</f>
        <v>0</v>
      </c>
      <c r="BL150" s="17" t="s">
        <v>141</v>
      </c>
      <c r="BM150" s="155" t="s">
        <v>924</v>
      </c>
    </row>
    <row r="151" spans="1:65" s="2" customFormat="1" ht="19.5">
      <c r="A151" s="32"/>
      <c r="B151" s="33"/>
      <c r="C151" s="32"/>
      <c r="D151" s="157" t="s">
        <v>143</v>
      </c>
      <c r="E151" s="32"/>
      <c r="F151" s="158" t="s">
        <v>210</v>
      </c>
      <c r="G151" s="32"/>
      <c r="H151" s="32"/>
      <c r="I151" s="159"/>
      <c r="J151" s="32"/>
      <c r="K151" s="32"/>
      <c r="L151" s="33"/>
      <c r="M151" s="160"/>
      <c r="N151" s="161"/>
      <c r="O151" s="58"/>
      <c r="P151" s="58"/>
      <c r="Q151" s="58"/>
      <c r="R151" s="58"/>
      <c r="S151" s="58"/>
      <c r="T151" s="59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143</v>
      </c>
      <c r="AU151" s="17" t="s">
        <v>88</v>
      </c>
    </row>
    <row r="152" spans="1:65" s="14" customFormat="1">
      <c r="B152" s="170"/>
      <c r="D152" s="157" t="s">
        <v>145</v>
      </c>
      <c r="E152" s="171" t="s">
        <v>1</v>
      </c>
      <c r="F152" s="172" t="s">
        <v>211</v>
      </c>
      <c r="H152" s="171" t="s">
        <v>1</v>
      </c>
      <c r="I152" s="173"/>
      <c r="L152" s="170"/>
      <c r="M152" s="174"/>
      <c r="N152" s="175"/>
      <c r="O152" s="175"/>
      <c r="P152" s="175"/>
      <c r="Q152" s="175"/>
      <c r="R152" s="175"/>
      <c r="S152" s="175"/>
      <c r="T152" s="176"/>
      <c r="AT152" s="171" t="s">
        <v>145</v>
      </c>
      <c r="AU152" s="171" t="s">
        <v>88</v>
      </c>
      <c r="AV152" s="14" t="s">
        <v>85</v>
      </c>
      <c r="AW152" s="14" t="s">
        <v>31</v>
      </c>
      <c r="AX152" s="14" t="s">
        <v>77</v>
      </c>
      <c r="AY152" s="171" t="s">
        <v>134</v>
      </c>
    </row>
    <row r="153" spans="1:65" s="13" customFormat="1">
      <c r="B153" s="162"/>
      <c r="D153" s="157" t="s">
        <v>145</v>
      </c>
      <c r="E153" s="163" t="s">
        <v>1</v>
      </c>
      <c r="F153" s="164" t="s">
        <v>925</v>
      </c>
      <c r="H153" s="165">
        <v>133.77500000000001</v>
      </c>
      <c r="I153" s="166"/>
      <c r="L153" s="162"/>
      <c r="M153" s="167"/>
      <c r="N153" s="168"/>
      <c r="O153" s="168"/>
      <c r="P153" s="168"/>
      <c r="Q153" s="168"/>
      <c r="R153" s="168"/>
      <c r="S153" s="168"/>
      <c r="T153" s="169"/>
      <c r="AT153" s="163" t="s">
        <v>145</v>
      </c>
      <c r="AU153" s="163" t="s">
        <v>88</v>
      </c>
      <c r="AV153" s="13" t="s">
        <v>88</v>
      </c>
      <c r="AW153" s="13" t="s">
        <v>31</v>
      </c>
      <c r="AX153" s="13" t="s">
        <v>85</v>
      </c>
      <c r="AY153" s="163" t="s">
        <v>134</v>
      </c>
    </row>
    <row r="154" spans="1:65" s="14" customFormat="1">
      <c r="B154" s="170"/>
      <c r="D154" s="157" t="s">
        <v>145</v>
      </c>
      <c r="E154" s="171" t="s">
        <v>1</v>
      </c>
      <c r="F154" s="172" t="s">
        <v>213</v>
      </c>
      <c r="H154" s="171" t="s">
        <v>1</v>
      </c>
      <c r="I154" s="173"/>
      <c r="L154" s="170"/>
      <c r="M154" s="174"/>
      <c r="N154" s="175"/>
      <c r="O154" s="175"/>
      <c r="P154" s="175"/>
      <c r="Q154" s="175"/>
      <c r="R154" s="175"/>
      <c r="S154" s="175"/>
      <c r="T154" s="176"/>
      <c r="AT154" s="171" t="s">
        <v>145</v>
      </c>
      <c r="AU154" s="171" t="s">
        <v>88</v>
      </c>
      <c r="AV154" s="14" t="s">
        <v>85</v>
      </c>
      <c r="AW154" s="14" t="s">
        <v>31</v>
      </c>
      <c r="AX154" s="14" t="s">
        <v>77</v>
      </c>
      <c r="AY154" s="171" t="s">
        <v>134</v>
      </c>
    </row>
    <row r="155" spans="1:65" s="2" customFormat="1" ht="21.75" customHeight="1">
      <c r="A155" s="32"/>
      <c r="B155" s="143"/>
      <c r="C155" s="144" t="s">
        <v>182</v>
      </c>
      <c r="D155" s="144" t="s">
        <v>136</v>
      </c>
      <c r="E155" s="145" t="s">
        <v>215</v>
      </c>
      <c r="F155" s="146" t="s">
        <v>216</v>
      </c>
      <c r="G155" s="147" t="s">
        <v>208</v>
      </c>
      <c r="H155" s="148">
        <v>133.77500000000001</v>
      </c>
      <c r="I155" s="149"/>
      <c r="J155" s="150">
        <f>ROUND(I155*H155,2)</f>
        <v>0</v>
      </c>
      <c r="K155" s="146" t="s">
        <v>140</v>
      </c>
      <c r="L155" s="33"/>
      <c r="M155" s="151" t="s">
        <v>1</v>
      </c>
      <c r="N155" s="152" t="s">
        <v>42</v>
      </c>
      <c r="O155" s="58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141</v>
      </c>
      <c r="AT155" s="155" t="s">
        <v>136</v>
      </c>
      <c r="AU155" s="155" t="s">
        <v>88</v>
      </c>
      <c r="AY155" s="17" t="s">
        <v>134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7" t="s">
        <v>85</v>
      </c>
      <c r="BK155" s="156">
        <f>ROUND(I155*H155,2)</f>
        <v>0</v>
      </c>
      <c r="BL155" s="17" t="s">
        <v>141</v>
      </c>
      <c r="BM155" s="155" t="s">
        <v>926</v>
      </c>
    </row>
    <row r="156" spans="1:65" s="2" customFormat="1" ht="19.5">
      <c r="A156" s="32"/>
      <c r="B156" s="33"/>
      <c r="C156" s="32"/>
      <c r="D156" s="157" t="s">
        <v>143</v>
      </c>
      <c r="E156" s="32"/>
      <c r="F156" s="158" t="s">
        <v>218</v>
      </c>
      <c r="G156" s="32"/>
      <c r="H156" s="32"/>
      <c r="I156" s="159"/>
      <c r="J156" s="32"/>
      <c r="K156" s="32"/>
      <c r="L156" s="33"/>
      <c r="M156" s="160"/>
      <c r="N156" s="161"/>
      <c r="O156" s="58"/>
      <c r="P156" s="58"/>
      <c r="Q156" s="58"/>
      <c r="R156" s="58"/>
      <c r="S156" s="58"/>
      <c r="T156" s="5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143</v>
      </c>
      <c r="AU156" s="17" t="s">
        <v>88</v>
      </c>
    </row>
    <row r="157" spans="1:65" s="14" customFormat="1">
      <c r="B157" s="170"/>
      <c r="D157" s="157" t="s">
        <v>145</v>
      </c>
      <c r="E157" s="171" t="s">
        <v>1</v>
      </c>
      <c r="F157" s="172" t="s">
        <v>211</v>
      </c>
      <c r="H157" s="171" t="s">
        <v>1</v>
      </c>
      <c r="I157" s="173"/>
      <c r="L157" s="170"/>
      <c r="M157" s="174"/>
      <c r="N157" s="175"/>
      <c r="O157" s="175"/>
      <c r="P157" s="175"/>
      <c r="Q157" s="175"/>
      <c r="R157" s="175"/>
      <c r="S157" s="175"/>
      <c r="T157" s="176"/>
      <c r="AT157" s="171" t="s">
        <v>145</v>
      </c>
      <c r="AU157" s="171" t="s">
        <v>88</v>
      </c>
      <c r="AV157" s="14" t="s">
        <v>85</v>
      </c>
      <c r="AW157" s="14" t="s">
        <v>31</v>
      </c>
      <c r="AX157" s="14" t="s">
        <v>77</v>
      </c>
      <c r="AY157" s="171" t="s">
        <v>134</v>
      </c>
    </row>
    <row r="158" spans="1:65" s="13" customFormat="1">
      <c r="B158" s="162"/>
      <c r="D158" s="157" t="s">
        <v>145</v>
      </c>
      <c r="E158" s="163" t="s">
        <v>1</v>
      </c>
      <c r="F158" s="164" t="s">
        <v>925</v>
      </c>
      <c r="H158" s="165">
        <v>133.77500000000001</v>
      </c>
      <c r="I158" s="166"/>
      <c r="L158" s="162"/>
      <c r="M158" s="167"/>
      <c r="N158" s="168"/>
      <c r="O158" s="168"/>
      <c r="P158" s="168"/>
      <c r="Q158" s="168"/>
      <c r="R158" s="168"/>
      <c r="S158" s="168"/>
      <c r="T158" s="169"/>
      <c r="AT158" s="163" t="s">
        <v>145</v>
      </c>
      <c r="AU158" s="163" t="s">
        <v>88</v>
      </c>
      <c r="AV158" s="13" t="s">
        <v>88</v>
      </c>
      <c r="AW158" s="13" t="s">
        <v>31</v>
      </c>
      <c r="AX158" s="13" t="s">
        <v>85</v>
      </c>
      <c r="AY158" s="163" t="s">
        <v>134</v>
      </c>
    </row>
    <row r="159" spans="1:65" s="14" customFormat="1">
      <c r="B159" s="170"/>
      <c r="D159" s="157" t="s">
        <v>145</v>
      </c>
      <c r="E159" s="171" t="s">
        <v>1</v>
      </c>
      <c r="F159" s="172" t="s">
        <v>213</v>
      </c>
      <c r="H159" s="171" t="s">
        <v>1</v>
      </c>
      <c r="I159" s="173"/>
      <c r="L159" s="170"/>
      <c r="M159" s="174"/>
      <c r="N159" s="175"/>
      <c r="O159" s="175"/>
      <c r="P159" s="175"/>
      <c r="Q159" s="175"/>
      <c r="R159" s="175"/>
      <c r="S159" s="175"/>
      <c r="T159" s="176"/>
      <c r="AT159" s="171" t="s">
        <v>145</v>
      </c>
      <c r="AU159" s="171" t="s">
        <v>88</v>
      </c>
      <c r="AV159" s="14" t="s">
        <v>85</v>
      </c>
      <c r="AW159" s="14" t="s">
        <v>31</v>
      </c>
      <c r="AX159" s="14" t="s">
        <v>77</v>
      </c>
      <c r="AY159" s="171" t="s">
        <v>134</v>
      </c>
    </row>
    <row r="160" spans="1:65" s="2" customFormat="1" ht="16.5" customHeight="1">
      <c r="A160" s="32"/>
      <c r="B160" s="143"/>
      <c r="C160" s="144" t="s">
        <v>190</v>
      </c>
      <c r="D160" s="144" t="s">
        <v>136</v>
      </c>
      <c r="E160" s="203" t="s">
        <v>927</v>
      </c>
      <c r="F160" s="146" t="s">
        <v>928</v>
      </c>
      <c r="G160" s="147" t="s">
        <v>208</v>
      </c>
      <c r="H160" s="148">
        <v>15.685</v>
      </c>
      <c r="I160" s="149"/>
      <c r="J160" s="150">
        <f>ROUND(I160*H160,2)</f>
        <v>0</v>
      </c>
      <c r="K160" s="146" t="s">
        <v>140</v>
      </c>
      <c r="L160" s="33"/>
      <c r="M160" s="151" t="s">
        <v>1</v>
      </c>
      <c r="N160" s="152" t="s">
        <v>42</v>
      </c>
      <c r="O160" s="58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5" t="s">
        <v>141</v>
      </c>
      <c r="AT160" s="155" t="s">
        <v>136</v>
      </c>
      <c r="AU160" s="155" t="s">
        <v>88</v>
      </c>
      <c r="AY160" s="17" t="s">
        <v>134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7" t="s">
        <v>85</v>
      </c>
      <c r="BK160" s="156">
        <f>ROUND(I160*H160,2)</f>
        <v>0</v>
      </c>
      <c r="BL160" s="17" t="s">
        <v>141</v>
      </c>
      <c r="BM160" s="155" t="s">
        <v>929</v>
      </c>
    </row>
    <row r="161" spans="1:65" s="2" customFormat="1">
      <c r="A161" s="32"/>
      <c r="B161" s="33"/>
      <c r="C161" s="32"/>
      <c r="D161" s="157" t="s">
        <v>143</v>
      </c>
      <c r="E161" s="32"/>
      <c r="F161" s="158" t="s">
        <v>930</v>
      </c>
      <c r="G161" s="32"/>
      <c r="H161" s="32"/>
      <c r="I161" s="159"/>
      <c r="J161" s="32"/>
      <c r="K161" s="32"/>
      <c r="L161" s="33"/>
      <c r="M161" s="160"/>
      <c r="N161" s="161"/>
      <c r="O161" s="58"/>
      <c r="P161" s="58"/>
      <c r="Q161" s="58"/>
      <c r="R161" s="58"/>
      <c r="S161" s="58"/>
      <c r="T161" s="5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143</v>
      </c>
      <c r="AU161" s="17" t="s">
        <v>88</v>
      </c>
    </row>
    <row r="162" spans="1:65" s="14" customFormat="1">
      <c r="B162" s="170"/>
      <c r="D162" s="157" t="s">
        <v>145</v>
      </c>
      <c r="E162" s="171" t="s">
        <v>1</v>
      </c>
      <c r="F162" s="172" t="s">
        <v>211</v>
      </c>
      <c r="H162" s="171" t="s">
        <v>1</v>
      </c>
      <c r="I162" s="173"/>
      <c r="L162" s="170"/>
      <c r="M162" s="174"/>
      <c r="N162" s="175"/>
      <c r="O162" s="175"/>
      <c r="P162" s="175"/>
      <c r="Q162" s="175"/>
      <c r="R162" s="175"/>
      <c r="S162" s="175"/>
      <c r="T162" s="176"/>
      <c r="AT162" s="171" t="s">
        <v>145</v>
      </c>
      <c r="AU162" s="171" t="s">
        <v>88</v>
      </c>
      <c r="AV162" s="14" t="s">
        <v>85</v>
      </c>
      <c r="AW162" s="14" t="s">
        <v>31</v>
      </c>
      <c r="AX162" s="14" t="s">
        <v>77</v>
      </c>
      <c r="AY162" s="171" t="s">
        <v>134</v>
      </c>
    </row>
    <row r="163" spans="1:65" s="13" customFormat="1">
      <c r="B163" s="162"/>
      <c r="D163" s="157" t="s">
        <v>145</v>
      </c>
      <c r="E163" s="163" t="s">
        <v>1</v>
      </c>
      <c r="F163" s="164" t="s">
        <v>1457</v>
      </c>
      <c r="H163" s="165">
        <v>15.685</v>
      </c>
      <c r="I163" s="166"/>
      <c r="L163" s="162"/>
      <c r="M163" s="167"/>
      <c r="N163" s="168"/>
      <c r="O163" s="168"/>
      <c r="P163" s="168"/>
      <c r="Q163" s="168"/>
      <c r="R163" s="168"/>
      <c r="S163" s="168"/>
      <c r="T163" s="169"/>
      <c r="AT163" s="163" t="s">
        <v>145</v>
      </c>
      <c r="AU163" s="163" t="s">
        <v>88</v>
      </c>
      <c r="AV163" s="13" t="s">
        <v>88</v>
      </c>
      <c r="AW163" s="13" t="s">
        <v>31</v>
      </c>
      <c r="AX163" s="13" t="s">
        <v>85</v>
      </c>
      <c r="AY163" s="163" t="s">
        <v>134</v>
      </c>
    </row>
    <row r="164" spans="1:65" s="14" customFormat="1">
      <c r="B164" s="170"/>
      <c r="D164" s="157" t="s">
        <v>145</v>
      </c>
      <c r="E164" s="171" t="s">
        <v>1</v>
      </c>
      <c r="F164" s="172" t="s">
        <v>213</v>
      </c>
      <c r="H164" s="171"/>
      <c r="I164" s="173"/>
      <c r="L164" s="170"/>
      <c r="M164" s="174"/>
      <c r="N164" s="175"/>
      <c r="O164" s="175"/>
      <c r="P164" s="175"/>
      <c r="Q164" s="175"/>
      <c r="R164" s="175"/>
      <c r="S164" s="175"/>
      <c r="T164" s="176"/>
      <c r="AT164" s="171" t="s">
        <v>145</v>
      </c>
      <c r="AU164" s="171" t="s">
        <v>88</v>
      </c>
      <c r="AV164" s="14" t="s">
        <v>85</v>
      </c>
      <c r="AW164" s="14" t="s">
        <v>31</v>
      </c>
      <c r="AX164" s="14" t="s">
        <v>77</v>
      </c>
      <c r="AY164" s="171" t="s">
        <v>134</v>
      </c>
    </row>
    <row r="165" spans="1:65" s="2" customFormat="1" ht="16.5" customHeight="1">
      <c r="A165" s="32"/>
      <c r="B165" s="143"/>
      <c r="C165" s="144" t="s">
        <v>197</v>
      </c>
      <c r="D165" s="144" t="s">
        <v>136</v>
      </c>
      <c r="E165" s="203" t="s">
        <v>931</v>
      </c>
      <c r="F165" s="146" t="s">
        <v>932</v>
      </c>
      <c r="G165" s="147" t="s">
        <v>208</v>
      </c>
      <c r="H165" s="148">
        <v>15.685</v>
      </c>
      <c r="I165" s="149"/>
      <c r="J165" s="150">
        <f>ROUND(I165*H165,2)</f>
        <v>0</v>
      </c>
      <c r="K165" s="146" t="s">
        <v>140</v>
      </c>
      <c r="L165" s="33"/>
      <c r="M165" s="151" t="s">
        <v>1</v>
      </c>
      <c r="N165" s="152" t="s">
        <v>42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141</v>
      </c>
      <c r="AT165" s="155" t="s">
        <v>136</v>
      </c>
      <c r="AU165" s="155" t="s">
        <v>88</v>
      </c>
      <c r="AY165" s="17" t="s">
        <v>134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85</v>
      </c>
      <c r="BK165" s="156">
        <f>ROUND(I165*H165,2)</f>
        <v>0</v>
      </c>
      <c r="BL165" s="17" t="s">
        <v>141</v>
      </c>
      <c r="BM165" s="155" t="s">
        <v>933</v>
      </c>
    </row>
    <row r="166" spans="1:65" s="2" customFormat="1">
      <c r="A166" s="32"/>
      <c r="B166" s="33"/>
      <c r="C166" s="32"/>
      <c r="D166" s="157" t="s">
        <v>143</v>
      </c>
      <c r="E166" s="32"/>
      <c r="F166" s="158" t="s">
        <v>934</v>
      </c>
      <c r="G166" s="32"/>
      <c r="H166" s="32"/>
      <c r="I166" s="159"/>
      <c r="J166" s="32"/>
      <c r="K166" s="32"/>
      <c r="L166" s="33"/>
      <c r="M166" s="160"/>
      <c r="N166" s="161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143</v>
      </c>
      <c r="AU166" s="17" t="s">
        <v>88</v>
      </c>
    </row>
    <row r="167" spans="1:65" s="14" customFormat="1">
      <c r="B167" s="170"/>
      <c r="D167" s="157" t="s">
        <v>145</v>
      </c>
      <c r="E167" s="171" t="s">
        <v>1</v>
      </c>
      <c r="F167" s="172" t="s">
        <v>211</v>
      </c>
      <c r="H167" s="171" t="s">
        <v>1</v>
      </c>
      <c r="I167" s="173"/>
      <c r="L167" s="170"/>
      <c r="M167" s="174"/>
      <c r="N167" s="175"/>
      <c r="O167" s="175"/>
      <c r="P167" s="175"/>
      <c r="Q167" s="175"/>
      <c r="R167" s="175"/>
      <c r="S167" s="175"/>
      <c r="T167" s="176"/>
      <c r="AT167" s="171" t="s">
        <v>145</v>
      </c>
      <c r="AU167" s="171" t="s">
        <v>88</v>
      </c>
      <c r="AV167" s="14" t="s">
        <v>85</v>
      </c>
      <c r="AW167" s="14" t="s">
        <v>31</v>
      </c>
      <c r="AX167" s="14" t="s">
        <v>77</v>
      </c>
      <c r="AY167" s="171" t="s">
        <v>134</v>
      </c>
    </row>
    <row r="168" spans="1:65" s="13" customFormat="1">
      <c r="B168" s="162"/>
      <c r="D168" s="157" t="s">
        <v>145</v>
      </c>
      <c r="E168" s="163" t="s">
        <v>1</v>
      </c>
      <c r="F168" s="164" t="s">
        <v>1457</v>
      </c>
      <c r="H168" s="165">
        <v>15.685</v>
      </c>
      <c r="I168" s="166"/>
      <c r="L168" s="162"/>
      <c r="M168" s="167"/>
      <c r="N168" s="168"/>
      <c r="O168" s="168"/>
      <c r="P168" s="168"/>
      <c r="Q168" s="168"/>
      <c r="R168" s="168"/>
      <c r="S168" s="168"/>
      <c r="T168" s="169"/>
      <c r="AT168" s="163" t="s">
        <v>145</v>
      </c>
      <c r="AU168" s="163" t="s">
        <v>88</v>
      </c>
      <c r="AV168" s="13" t="s">
        <v>88</v>
      </c>
      <c r="AW168" s="13" t="s">
        <v>31</v>
      </c>
      <c r="AX168" s="13" t="s">
        <v>85</v>
      </c>
      <c r="AY168" s="163" t="s">
        <v>134</v>
      </c>
    </row>
    <row r="169" spans="1:65" s="14" customFormat="1">
      <c r="B169" s="170"/>
      <c r="D169" s="157" t="s">
        <v>145</v>
      </c>
      <c r="E169" s="171" t="s">
        <v>1</v>
      </c>
      <c r="F169" s="172" t="s">
        <v>213</v>
      </c>
      <c r="H169" s="171" t="s">
        <v>1</v>
      </c>
      <c r="I169" s="173"/>
      <c r="L169" s="170"/>
      <c r="M169" s="174"/>
      <c r="N169" s="175"/>
      <c r="O169" s="175"/>
      <c r="P169" s="175"/>
      <c r="Q169" s="175"/>
      <c r="R169" s="175"/>
      <c r="S169" s="175"/>
      <c r="T169" s="176"/>
      <c r="AT169" s="171" t="s">
        <v>145</v>
      </c>
      <c r="AU169" s="171" t="s">
        <v>88</v>
      </c>
      <c r="AV169" s="14" t="s">
        <v>85</v>
      </c>
      <c r="AW169" s="14" t="s">
        <v>31</v>
      </c>
      <c r="AX169" s="14" t="s">
        <v>77</v>
      </c>
      <c r="AY169" s="171" t="s">
        <v>134</v>
      </c>
    </row>
    <row r="170" spans="1:65" s="2" customFormat="1" ht="16.5" customHeight="1">
      <c r="A170" s="32"/>
      <c r="B170" s="143"/>
      <c r="C170" s="144" t="s">
        <v>205</v>
      </c>
      <c r="D170" s="144" t="s">
        <v>136</v>
      </c>
      <c r="E170" s="145" t="s">
        <v>220</v>
      </c>
      <c r="F170" s="146" t="s">
        <v>221</v>
      </c>
      <c r="G170" s="147" t="s">
        <v>208</v>
      </c>
      <c r="H170" s="148">
        <v>11.76</v>
      </c>
      <c r="I170" s="149"/>
      <c r="J170" s="150">
        <f>ROUND(I170*H170,2)</f>
        <v>0</v>
      </c>
      <c r="K170" s="146" t="s">
        <v>140</v>
      </c>
      <c r="L170" s="33"/>
      <c r="M170" s="151" t="s">
        <v>1</v>
      </c>
      <c r="N170" s="152" t="s">
        <v>42</v>
      </c>
      <c r="O170" s="58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5" t="s">
        <v>141</v>
      </c>
      <c r="AT170" s="155" t="s">
        <v>136</v>
      </c>
      <c r="AU170" s="155" t="s">
        <v>88</v>
      </c>
      <c r="AY170" s="17" t="s">
        <v>134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7" t="s">
        <v>85</v>
      </c>
      <c r="BK170" s="156">
        <f>ROUND(I170*H170,2)</f>
        <v>0</v>
      </c>
      <c r="BL170" s="17" t="s">
        <v>141</v>
      </c>
      <c r="BM170" s="155" t="s">
        <v>935</v>
      </c>
    </row>
    <row r="171" spans="1:65" s="2" customFormat="1" ht="19.5">
      <c r="A171" s="32"/>
      <c r="B171" s="33"/>
      <c r="C171" s="32"/>
      <c r="D171" s="157" t="s">
        <v>143</v>
      </c>
      <c r="E171" s="32"/>
      <c r="F171" s="158" t="s">
        <v>223</v>
      </c>
      <c r="G171" s="32"/>
      <c r="H171" s="32"/>
      <c r="I171" s="159"/>
      <c r="J171" s="32"/>
      <c r="K171" s="32"/>
      <c r="L171" s="33"/>
      <c r="M171" s="160"/>
      <c r="N171" s="161"/>
      <c r="O171" s="58"/>
      <c r="P171" s="58"/>
      <c r="Q171" s="58"/>
      <c r="R171" s="58"/>
      <c r="S171" s="58"/>
      <c r="T171" s="5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143</v>
      </c>
      <c r="AU171" s="17" t="s">
        <v>88</v>
      </c>
    </row>
    <row r="172" spans="1:65" s="14" customFormat="1">
      <c r="B172" s="170"/>
      <c r="D172" s="157" t="s">
        <v>145</v>
      </c>
      <c r="E172" s="171" t="s">
        <v>1</v>
      </c>
      <c r="F172" s="172" t="s">
        <v>936</v>
      </c>
      <c r="H172" s="171" t="s">
        <v>1</v>
      </c>
      <c r="I172" s="173"/>
      <c r="L172" s="170"/>
      <c r="M172" s="174"/>
      <c r="N172" s="175"/>
      <c r="O172" s="175"/>
      <c r="P172" s="175"/>
      <c r="Q172" s="175"/>
      <c r="R172" s="175"/>
      <c r="S172" s="175"/>
      <c r="T172" s="176"/>
      <c r="AT172" s="171" t="s">
        <v>145</v>
      </c>
      <c r="AU172" s="171" t="s">
        <v>88</v>
      </c>
      <c r="AV172" s="14" t="s">
        <v>85</v>
      </c>
      <c r="AW172" s="14" t="s">
        <v>31</v>
      </c>
      <c r="AX172" s="14" t="s">
        <v>77</v>
      </c>
      <c r="AY172" s="171" t="s">
        <v>134</v>
      </c>
    </row>
    <row r="173" spans="1:65" s="13" customFormat="1">
      <c r="B173" s="162"/>
      <c r="D173" s="157" t="s">
        <v>145</v>
      </c>
      <c r="E173" s="163" t="s">
        <v>1</v>
      </c>
      <c r="F173" s="164" t="s">
        <v>937</v>
      </c>
      <c r="H173" s="165">
        <v>11.76</v>
      </c>
      <c r="I173" s="166"/>
      <c r="L173" s="162"/>
      <c r="M173" s="167"/>
      <c r="N173" s="168"/>
      <c r="O173" s="168"/>
      <c r="P173" s="168"/>
      <c r="Q173" s="168"/>
      <c r="R173" s="168"/>
      <c r="S173" s="168"/>
      <c r="T173" s="169"/>
      <c r="AT173" s="163" t="s">
        <v>145</v>
      </c>
      <c r="AU173" s="163" t="s">
        <v>88</v>
      </c>
      <c r="AV173" s="13" t="s">
        <v>88</v>
      </c>
      <c r="AW173" s="13" t="s">
        <v>31</v>
      </c>
      <c r="AX173" s="13" t="s">
        <v>85</v>
      </c>
      <c r="AY173" s="163" t="s">
        <v>134</v>
      </c>
    </row>
    <row r="174" spans="1:65" s="2" customFormat="1" ht="16.5" customHeight="1">
      <c r="A174" s="32"/>
      <c r="B174" s="143"/>
      <c r="C174" s="144" t="s">
        <v>214</v>
      </c>
      <c r="D174" s="144" t="s">
        <v>136</v>
      </c>
      <c r="E174" s="203" t="s">
        <v>938</v>
      </c>
      <c r="F174" s="146" t="s">
        <v>939</v>
      </c>
      <c r="G174" s="147" t="s">
        <v>160</v>
      </c>
      <c r="H174" s="148">
        <v>45.37</v>
      </c>
      <c r="I174" s="149"/>
      <c r="J174" s="150">
        <f>ROUND(I174*H174,2)</f>
        <v>0</v>
      </c>
      <c r="K174" s="146" t="s">
        <v>140</v>
      </c>
      <c r="L174" s="33"/>
      <c r="M174" s="151" t="s">
        <v>1</v>
      </c>
      <c r="N174" s="152" t="s">
        <v>42</v>
      </c>
      <c r="O174" s="58"/>
      <c r="P174" s="153">
        <f>O174*H174</f>
        <v>0</v>
      </c>
      <c r="Q174" s="153">
        <v>8.4999999999999995E-4</v>
      </c>
      <c r="R174" s="153">
        <f>Q174*H174</f>
        <v>3.8564499999999995E-2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141</v>
      </c>
      <c r="AT174" s="155" t="s">
        <v>136</v>
      </c>
      <c r="AU174" s="155" t="s">
        <v>88</v>
      </c>
      <c r="AY174" s="17" t="s">
        <v>134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85</v>
      </c>
      <c r="BK174" s="156">
        <f>ROUND(I174*H174,2)</f>
        <v>0</v>
      </c>
      <c r="BL174" s="17" t="s">
        <v>141</v>
      </c>
      <c r="BM174" s="155" t="s">
        <v>940</v>
      </c>
    </row>
    <row r="175" spans="1:65" s="2" customFormat="1">
      <c r="A175" s="32"/>
      <c r="B175" s="33"/>
      <c r="C175" s="32"/>
      <c r="D175" s="157" t="s">
        <v>143</v>
      </c>
      <c r="E175" s="32"/>
      <c r="F175" s="158" t="s">
        <v>941</v>
      </c>
      <c r="G175" s="32"/>
      <c r="H175" s="32"/>
      <c r="I175" s="159"/>
      <c r="J175" s="32"/>
      <c r="K175" s="32"/>
      <c r="L175" s="33"/>
      <c r="M175" s="160"/>
      <c r="N175" s="161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143</v>
      </c>
      <c r="AU175" s="17" t="s">
        <v>88</v>
      </c>
    </row>
    <row r="176" spans="1:65" s="13" customFormat="1">
      <c r="B176" s="162"/>
      <c r="D176" s="157" t="s">
        <v>145</v>
      </c>
      <c r="E176" s="163" t="s">
        <v>1</v>
      </c>
      <c r="F176" s="164" t="s">
        <v>1458</v>
      </c>
      <c r="H176" s="165">
        <v>45.37</v>
      </c>
      <c r="I176" s="166"/>
      <c r="L176" s="162"/>
      <c r="M176" s="167"/>
      <c r="N176" s="168"/>
      <c r="O176" s="168"/>
      <c r="P176" s="168"/>
      <c r="Q176" s="168"/>
      <c r="R176" s="168"/>
      <c r="S176" s="168"/>
      <c r="T176" s="169"/>
      <c r="AT176" s="163" t="s">
        <v>145</v>
      </c>
      <c r="AU176" s="163" t="s">
        <v>88</v>
      </c>
      <c r="AV176" s="13" t="s">
        <v>88</v>
      </c>
      <c r="AW176" s="13" t="s">
        <v>31</v>
      </c>
      <c r="AX176" s="13" t="s">
        <v>85</v>
      </c>
      <c r="AY176" s="163" t="s">
        <v>134</v>
      </c>
    </row>
    <row r="177" spans="1:65" s="2" customFormat="1" ht="16.5" customHeight="1">
      <c r="A177" s="32"/>
      <c r="B177" s="143"/>
      <c r="C177" s="144" t="s">
        <v>219</v>
      </c>
      <c r="D177" s="144" t="s">
        <v>136</v>
      </c>
      <c r="E177" s="203" t="s">
        <v>942</v>
      </c>
      <c r="F177" s="146" t="s">
        <v>943</v>
      </c>
      <c r="G177" s="147" t="s">
        <v>160</v>
      </c>
      <c r="H177" s="148">
        <v>45.37</v>
      </c>
      <c r="I177" s="149"/>
      <c r="J177" s="150">
        <f>ROUND(I177*H177,2)</f>
        <v>0</v>
      </c>
      <c r="K177" s="146" t="s">
        <v>140</v>
      </c>
      <c r="L177" s="33"/>
      <c r="M177" s="151" t="s">
        <v>1</v>
      </c>
      <c r="N177" s="152" t="s">
        <v>42</v>
      </c>
      <c r="O177" s="58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141</v>
      </c>
      <c r="AT177" s="155" t="s">
        <v>136</v>
      </c>
      <c r="AU177" s="155" t="s">
        <v>88</v>
      </c>
      <c r="AY177" s="17" t="s">
        <v>134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7" t="s">
        <v>85</v>
      </c>
      <c r="BK177" s="156">
        <f>ROUND(I177*H177,2)</f>
        <v>0</v>
      </c>
      <c r="BL177" s="17" t="s">
        <v>141</v>
      </c>
      <c r="BM177" s="155" t="s">
        <v>944</v>
      </c>
    </row>
    <row r="178" spans="1:65" s="2" customFormat="1" ht="19.5">
      <c r="A178" s="32"/>
      <c r="B178" s="33"/>
      <c r="C178" s="32"/>
      <c r="D178" s="157" t="s">
        <v>143</v>
      </c>
      <c r="E178" s="32"/>
      <c r="F178" s="158" t="s">
        <v>945</v>
      </c>
      <c r="G178" s="32"/>
      <c r="H178" s="32"/>
      <c r="I178" s="159"/>
      <c r="J178" s="32"/>
      <c r="K178" s="32"/>
      <c r="L178" s="33"/>
      <c r="M178" s="160"/>
      <c r="N178" s="161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143</v>
      </c>
      <c r="AU178" s="17" t="s">
        <v>88</v>
      </c>
    </row>
    <row r="179" spans="1:65" s="13" customFormat="1">
      <c r="B179" s="162"/>
      <c r="D179" s="157" t="s">
        <v>145</v>
      </c>
      <c r="E179" s="163" t="s">
        <v>1</v>
      </c>
      <c r="F179" s="164" t="s">
        <v>1459</v>
      </c>
      <c r="H179" s="165">
        <v>45.37</v>
      </c>
      <c r="I179" s="166"/>
      <c r="L179" s="162"/>
      <c r="M179" s="167"/>
      <c r="N179" s="168"/>
      <c r="O179" s="168"/>
      <c r="P179" s="168"/>
      <c r="Q179" s="168"/>
      <c r="R179" s="168"/>
      <c r="S179" s="168"/>
      <c r="T179" s="169"/>
      <c r="AT179" s="163" t="s">
        <v>145</v>
      </c>
      <c r="AU179" s="163" t="s">
        <v>88</v>
      </c>
      <c r="AV179" s="13" t="s">
        <v>88</v>
      </c>
      <c r="AW179" s="13" t="s">
        <v>31</v>
      </c>
      <c r="AX179" s="13" t="s">
        <v>85</v>
      </c>
      <c r="AY179" s="163" t="s">
        <v>134</v>
      </c>
    </row>
    <row r="180" spans="1:65" s="2" customFormat="1" ht="16.5" customHeight="1">
      <c r="A180" s="32"/>
      <c r="B180" s="143"/>
      <c r="C180" s="144" t="s">
        <v>226</v>
      </c>
      <c r="D180" s="144" t="s">
        <v>136</v>
      </c>
      <c r="E180" s="145" t="s">
        <v>227</v>
      </c>
      <c r="F180" s="146" t="s">
        <v>228</v>
      </c>
      <c r="G180" s="147" t="s">
        <v>160</v>
      </c>
      <c r="H180" s="148">
        <v>478.03</v>
      </c>
      <c r="I180" s="149"/>
      <c r="J180" s="150">
        <f>ROUND(I180*H180,2)</f>
        <v>0</v>
      </c>
      <c r="K180" s="146" t="s">
        <v>140</v>
      </c>
      <c r="L180" s="33"/>
      <c r="M180" s="151" t="s">
        <v>1</v>
      </c>
      <c r="N180" s="152" t="s">
        <v>42</v>
      </c>
      <c r="O180" s="58"/>
      <c r="P180" s="153">
        <f>O180*H180</f>
        <v>0</v>
      </c>
      <c r="Q180" s="153">
        <v>5.8E-4</v>
      </c>
      <c r="R180" s="153">
        <f>Q180*H180</f>
        <v>0.27725739999999999</v>
      </c>
      <c r="S180" s="153">
        <v>0</v>
      </c>
      <c r="T180" s="15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5" t="s">
        <v>141</v>
      </c>
      <c r="AT180" s="155" t="s">
        <v>136</v>
      </c>
      <c r="AU180" s="155" t="s">
        <v>88</v>
      </c>
      <c r="AY180" s="17" t="s">
        <v>134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7" t="s">
        <v>85</v>
      </c>
      <c r="BK180" s="156">
        <f>ROUND(I180*H180,2)</f>
        <v>0</v>
      </c>
      <c r="BL180" s="17" t="s">
        <v>141</v>
      </c>
      <c r="BM180" s="155" t="s">
        <v>946</v>
      </c>
    </row>
    <row r="181" spans="1:65" s="2" customFormat="1">
      <c r="A181" s="32"/>
      <c r="B181" s="33"/>
      <c r="C181" s="32"/>
      <c r="D181" s="157" t="s">
        <v>143</v>
      </c>
      <c r="E181" s="32"/>
      <c r="F181" s="158" t="s">
        <v>230</v>
      </c>
      <c r="G181" s="32"/>
      <c r="H181" s="32"/>
      <c r="I181" s="159"/>
      <c r="J181" s="32"/>
      <c r="K181" s="32"/>
      <c r="L181" s="33"/>
      <c r="M181" s="160"/>
      <c r="N181" s="161"/>
      <c r="O181" s="58"/>
      <c r="P181" s="58"/>
      <c r="Q181" s="58"/>
      <c r="R181" s="58"/>
      <c r="S181" s="58"/>
      <c r="T181" s="59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7" t="s">
        <v>143</v>
      </c>
      <c r="AU181" s="17" t="s">
        <v>88</v>
      </c>
    </row>
    <row r="182" spans="1:65" s="13" customFormat="1">
      <c r="B182" s="162"/>
      <c r="D182" s="157" t="s">
        <v>145</v>
      </c>
      <c r="E182" s="163" t="s">
        <v>1</v>
      </c>
      <c r="F182" s="164" t="s">
        <v>947</v>
      </c>
      <c r="H182" s="165">
        <v>478.03</v>
      </c>
      <c r="I182" s="166"/>
      <c r="L182" s="162"/>
      <c r="M182" s="167"/>
      <c r="N182" s="168"/>
      <c r="O182" s="168"/>
      <c r="P182" s="168"/>
      <c r="Q182" s="168"/>
      <c r="R182" s="168"/>
      <c r="S182" s="168"/>
      <c r="T182" s="169"/>
      <c r="AT182" s="163" t="s">
        <v>145</v>
      </c>
      <c r="AU182" s="163" t="s">
        <v>88</v>
      </c>
      <c r="AV182" s="13" t="s">
        <v>88</v>
      </c>
      <c r="AW182" s="13" t="s">
        <v>31</v>
      </c>
      <c r="AX182" s="13" t="s">
        <v>85</v>
      </c>
      <c r="AY182" s="163" t="s">
        <v>134</v>
      </c>
    </row>
    <row r="183" spans="1:65" s="2" customFormat="1" ht="16.5" customHeight="1">
      <c r="A183" s="32"/>
      <c r="B183" s="143"/>
      <c r="C183" s="144" t="s">
        <v>232</v>
      </c>
      <c r="D183" s="144" t="s">
        <v>136</v>
      </c>
      <c r="E183" s="145" t="s">
        <v>233</v>
      </c>
      <c r="F183" s="146" t="s">
        <v>234</v>
      </c>
      <c r="G183" s="147" t="s">
        <v>160</v>
      </c>
      <c r="H183" s="148">
        <v>478.03</v>
      </c>
      <c r="I183" s="149"/>
      <c r="J183" s="150">
        <f>ROUND(I183*H183,2)</f>
        <v>0</v>
      </c>
      <c r="K183" s="146" t="s">
        <v>140</v>
      </c>
      <c r="L183" s="33"/>
      <c r="M183" s="151" t="s">
        <v>1</v>
      </c>
      <c r="N183" s="152" t="s">
        <v>42</v>
      </c>
      <c r="O183" s="58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141</v>
      </c>
      <c r="AT183" s="155" t="s">
        <v>136</v>
      </c>
      <c r="AU183" s="155" t="s">
        <v>88</v>
      </c>
      <c r="AY183" s="17" t="s">
        <v>134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7" t="s">
        <v>85</v>
      </c>
      <c r="BK183" s="156">
        <f>ROUND(I183*H183,2)</f>
        <v>0</v>
      </c>
      <c r="BL183" s="17" t="s">
        <v>141</v>
      </c>
      <c r="BM183" s="155" t="s">
        <v>948</v>
      </c>
    </row>
    <row r="184" spans="1:65" s="2" customFormat="1">
      <c r="A184" s="32"/>
      <c r="B184" s="33"/>
      <c r="C184" s="32"/>
      <c r="D184" s="157" t="s">
        <v>143</v>
      </c>
      <c r="E184" s="32"/>
      <c r="F184" s="158" t="s">
        <v>236</v>
      </c>
      <c r="G184" s="32"/>
      <c r="H184" s="32"/>
      <c r="I184" s="159"/>
      <c r="J184" s="32"/>
      <c r="K184" s="32"/>
      <c r="L184" s="33"/>
      <c r="M184" s="160"/>
      <c r="N184" s="161"/>
      <c r="O184" s="58"/>
      <c r="P184" s="58"/>
      <c r="Q184" s="58"/>
      <c r="R184" s="58"/>
      <c r="S184" s="58"/>
      <c r="T184" s="59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143</v>
      </c>
      <c r="AU184" s="17" t="s">
        <v>88</v>
      </c>
    </row>
    <row r="185" spans="1:65" s="13" customFormat="1">
      <c r="B185" s="162"/>
      <c r="D185" s="157" t="s">
        <v>145</v>
      </c>
      <c r="E185" s="163" t="s">
        <v>1</v>
      </c>
      <c r="F185" s="164" t="s">
        <v>949</v>
      </c>
      <c r="H185" s="165">
        <v>478.03</v>
      </c>
      <c r="I185" s="166"/>
      <c r="L185" s="162"/>
      <c r="M185" s="167"/>
      <c r="N185" s="168"/>
      <c r="O185" s="168"/>
      <c r="P185" s="168"/>
      <c r="Q185" s="168"/>
      <c r="R185" s="168"/>
      <c r="S185" s="168"/>
      <c r="T185" s="169"/>
      <c r="AT185" s="163" t="s">
        <v>145</v>
      </c>
      <c r="AU185" s="163" t="s">
        <v>88</v>
      </c>
      <c r="AV185" s="13" t="s">
        <v>88</v>
      </c>
      <c r="AW185" s="13" t="s">
        <v>31</v>
      </c>
      <c r="AX185" s="13" t="s">
        <v>85</v>
      </c>
      <c r="AY185" s="163" t="s">
        <v>134</v>
      </c>
    </row>
    <row r="186" spans="1:65" s="2" customFormat="1" ht="21.75" customHeight="1">
      <c r="A186" s="32"/>
      <c r="B186" s="143"/>
      <c r="C186" s="144" t="s">
        <v>8</v>
      </c>
      <c r="D186" s="144" t="s">
        <v>136</v>
      </c>
      <c r="E186" s="145" t="s">
        <v>249</v>
      </c>
      <c r="F186" s="146" t="s">
        <v>250</v>
      </c>
      <c r="G186" s="147" t="s">
        <v>208</v>
      </c>
      <c r="H186" s="148">
        <v>563.98</v>
      </c>
      <c r="I186" s="149"/>
      <c r="J186" s="150">
        <f>ROUND(I186*H186,2)</f>
        <v>0</v>
      </c>
      <c r="K186" s="146" t="s">
        <v>140</v>
      </c>
      <c r="L186" s="33"/>
      <c r="M186" s="151" t="s">
        <v>1</v>
      </c>
      <c r="N186" s="152" t="s">
        <v>42</v>
      </c>
      <c r="O186" s="58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141</v>
      </c>
      <c r="AT186" s="155" t="s">
        <v>136</v>
      </c>
      <c r="AU186" s="155" t="s">
        <v>88</v>
      </c>
      <c r="AY186" s="17" t="s">
        <v>134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7" t="s">
        <v>85</v>
      </c>
      <c r="BK186" s="156">
        <f>ROUND(I186*H186,2)</f>
        <v>0</v>
      </c>
      <c r="BL186" s="17" t="s">
        <v>141</v>
      </c>
      <c r="BM186" s="155" t="s">
        <v>950</v>
      </c>
    </row>
    <row r="187" spans="1:65" s="2" customFormat="1" ht="19.5">
      <c r="A187" s="32"/>
      <c r="B187" s="33"/>
      <c r="C187" s="32"/>
      <c r="D187" s="157" t="s">
        <v>143</v>
      </c>
      <c r="E187" s="32"/>
      <c r="F187" s="158" t="s">
        <v>252</v>
      </c>
      <c r="G187" s="32"/>
      <c r="H187" s="32"/>
      <c r="I187" s="159"/>
      <c r="J187" s="32"/>
      <c r="K187" s="32"/>
      <c r="L187" s="33"/>
      <c r="M187" s="160"/>
      <c r="N187" s="161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143</v>
      </c>
      <c r="AU187" s="17" t="s">
        <v>88</v>
      </c>
    </row>
    <row r="188" spans="1:65" s="14" customFormat="1">
      <c r="B188" s="170"/>
      <c r="D188" s="157" t="s">
        <v>145</v>
      </c>
      <c r="E188" s="171" t="s">
        <v>1</v>
      </c>
      <c r="F188" s="172" t="s">
        <v>253</v>
      </c>
      <c r="H188" s="171" t="s">
        <v>1</v>
      </c>
      <c r="I188" s="173"/>
      <c r="L188" s="170"/>
      <c r="M188" s="174"/>
      <c r="N188" s="175"/>
      <c r="O188" s="175"/>
      <c r="P188" s="175"/>
      <c r="Q188" s="175"/>
      <c r="R188" s="175"/>
      <c r="S188" s="175"/>
      <c r="T188" s="176"/>
      <c r="AT188" s="171" t="s">
        <v>145</v>
      </c>
      <c r="AU188" s="171" t="s">
        <v>88</v>
      </c>
      <c r="AV188" s="14" t="s">
        <v>85</v>
      </c>
      <c r="AW188" s="14" t="s">
        <v>31</v>
      </c>
      <c r="AX188" s="14" t="s">
        <v>77</v>
      </c>
      <c r="AY188" s="171" t="s">
        <v>134</v>
      </c>
    </row>
    <row r="189" spans="1:65" s="13" customFormat="1">
      <c r="B189" s="162"/>
      <c r="D189" s="157" t="s">
        <v>145</v>
      </c>
      <c r="E189" s="163" t="s">
        <v>1</v>
      </c>
      <c r="F189" s="164" t="s">
        <v>951</v>
      </c>
      <c r="H189" s="165">
        <v>563.98</v>
      </c>
      <c r="I189" s="166"/>
      <c r="L189" s="162"/>
      <c r="M189" s="167"/>
      <c r="N189" s="168"/>
      <c r="O189" s="168"/>
      <c r="P189" s="168"/>
      <c r="Q189" s="168"/>
      <c r="R189" s="168"/>
      <c r="S189" s="168"/>
      <c r="T189" s="169"/>
      <c r="AT189" s="163" t="s">
        <v>145</v>
      </c>
      <c r="AU189" s="163" t="s">
        <v>88</v>
      </c>
      <c r="AV189" s="13" t="s">
        <v>88</v>
      </c>
      <c r="AW189" s="13" t="s">
        <v>31</v>
      </c>
      <c r="AX189" s="13" t="s">
        <v>85</v>
      </c>
      <c r="AY189" s="163" t="s">
        <v>134</v>
      </c>
    </row>
    <row r="190" spans="1:65" s="2" customFormat="1" ht="21.75" customHeight="1">
      <c r="A190" s="32"/>
      <c r="B190" s="143"/>
      <c r="C190" s="144" t="s">
        <v>243</v>
      </c>
      <c r="D190" s="144" t="s">
        <v>136</v>
      </c>
      <c r="E190" s="145" t="s">
        <v>256</v>
      </c>
      <c r="F190" s="146" t="s">
        <v>257</v>
      </c>
      <c r="G190" s="147" t="s">
        <v>208</v>
      </c>
      <c r="H190" s="148">
        <v>3.23</v>
      </c>
      <c r="I190" s="149"/>
      <c r="J190" s="150">
        <f>ROUND(I190*H190,2)</f>
        <v>0</v>
      </c>
      <c r="K190" s="146" t="s">
        <v>140</v>
      </c>
      <c r="L190" s="33"/>
      <c r="M190" s="151" t="s">
        <v>1</v>
      </c>
      <c r="N190" s="152" t="s">
        <v>42</v>
      </c>
      <c r="O190" s="58"/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5" t="s">
        <v>141</v>
      </c>
      <c r="AT190" s="155" t="s">
        <v>136</v>
      </c>
      <c r="AU190" s="155" t="s">
        <v>88</v>
      </c>
      <c r="AY190" s="17" t="s">
        <v>134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7" t="s">
        <v>85</v>
      </c>
      <c r="BK190" s="156">
        <f>ROUND(I190*H190,2)</f>
        <v>0</v>
      </c>
      <c r="BL190" s="17" t="s">
        <v>141</v>
      </c>
      <c r="BM190" s="155" t="s">
        <v>952</v>
      </c>
    </row>
    <row r="191" spans="1:65" s="2" customFormat="1" ht="19.5">
      <c r="A191" s="32"/>
      <c r="B191" s="33"/>
      <c r="C191" s="32"/>
      <c r="D191" s="157" t="s">
        <v>143</v>
      </c>
      <c r="E191" s="32"/>
      <c r="F191" s="158" t="s">
        <v>259</v>
      </c>
      <c r="G191" s="32"/>
      <c r="H191" s="32"/>
      <c r="I191" s="159"/>
      <c r="J191" s="32"/>
      <c r="K191" s="32"/>
      <c r="L191" s="33"/>
      <c r="M191" s="160"/>
      <c r="N191" s="161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143</v>
      </c>
      <c r="AU191" s="17" t="s">
        <v>88</v>
      </c>
    </row>
    <row r="192" spans="1:65" s="14" customFormat="1">
      <c r="B192" s="170"/>
      <c r="D192" s="157" t="s">
        <v>145</v>
      </c>
      <c r="E192" s="171" t="s">
        <v>1</v>
      </c>
      <c r="F192" s="172" t="s">
        <v>261</v>
      </c>
      <c r="H192" s="171" t="s">
        <v>1</v>
      </c>
      <c r="I192" s="173"/>
      <c r="L192" s="170"/>
      <c r="M192" s="174"/>
      <c r="N192" s="175"/>
      <c r="O192" s="175"/>
      <c r="P192" s="175"/>
      <c r="Q192" s="175"/>
      <c r="R192" s="175"/>
      <c r="S192" s="175"/>
      <c r="T192" s="176"/>
      <c r="AT192" s="171" t="s">
        <v>145</v>
      </c>
      <c r="AU192" s="171" t="s">
        <v>88</v>
      </c>
      <c r="AV192" s="14" t="s">
        <v>85</v>
      </c>
      <c r="AW192" s="14" t="s">
        <v>31</v>
      </c>
      <c r="AX192" s="14" t="s">
        <v>77</v>
      </c>
      <c r="AY192" s="171" t="s">
        <v>134</v>
      </c>
    </row>
    <row r="193" spans="1:65" s="14" customFormat="1">
      <c r="B193" s="170"/>
      <c r="D193" s="157" t="s">
        <v>145</v>
      </c>
      <c r="E193" s="171" t="s">
        <v>1</v>
      </c>
      <c r="F193" s="172" t="s">
        <v>260</v>
      </c>
      <c r="H193" s="171" t="s">
        <v>1</v>
      </c>
      <c r="I193" s="173"/>
      <c r="L193" s="170"/>
      <c r="M193" s="174"/>
      <c r="N193" s="175"/>
      <c r="O193" s="175"/>
      <c r="P193" s="175"/>
      <c r="Q193" s="175"/>
      <c r="R193" s="175"/>
      <c r="S193" s="175"/>
      <c r="T193" s="176"/>
      <c r="AT193" s="171" t="s">
        <v>145</v>
      </c>
      <c r="AU193" s="171" t="s">
        <v>88</v>
      </c>
      <c r="AV193" s="14" t="s">
        <v>85</v>
      </c>
      <c r="AW193" s="14" t="s">
        <v>31</v>
      </c>
      <c r="AX193" s="14" t="s">
        <v>77</v>
      </c>
      <c r="AY193" s="171" t="s">
        <v>134</v>
      </c>
    </row>
    <row r="194" spans="1:65" s="13" customFormat="1">
      <c r="B194" s="162"/>
      <c r="D194" s="157" t="s">
        <v>145</v>
      </c>
      <c r="E194" s="163" t="s">
        <v>1</v>
      </c>
      <c r="F194" s="164" t="s">
        <v>953</v>
      </c>
      <c r="H194" s="165">
        <v>3.23</v>
      </c>
      <c r="I194" s="166"/>
      <c r="L194" s="162"/>
      <c r="M194" s="167"/>
      <c r="N194" s="168"/>
      <c r="O194" s="168"/>
      <c r="P194" s="168"/>
      <c r="Q194" s="168"/>
      <c r="R194" s="168"/>
      <c r="S194" s="168"/>
      <c r="T194" s="169"/>
      <c r="AT194" s="163" t="s">
        <v>145</v>
      </c>
      <c r="AU194" s="163" t="s">
        <v>88</v>
      </c>
      <c r="AV194" s="13" t="s">
        <v>88</v>
      </c>
      <c r="AW194" s="13" t="s">
        <v>31</v>
      </c>
      <c r="AX194" s="13" t="s">
        <v>85</v>
      </c>
      <c r="AY194" s="163" t="s">
        <v>134</v>
      </c>
    </row>
    <row r="195" spans="1:65" s="2" customFormat="1" ht="24.2" customHeight="1">
      <c r="A195" s="32"/>
      <c r="B195" s="143"/>
      <c r="C195" s="144" t="s">
        <v>248</v>
      </c>
      <c r="D195" s="144" t="s">
        <v>136</v>
      </c>
      <c r="E195" s="145" t="s">
        <v>264</v>
      </c>
      <c r="F195" s="146" t="s">
        <v>265</v>
      </c>
      <c r="G195" s="147" t="s">
        <v>208</v>
      </c>
      <c r="H195" s="148">
        <v>3.23</v>
      </c>
      <c r="I195" s="149"/>
      <c r="J195" s="150">
        <f>ROUND(I195*H195,2)</f>
        <v>0</v>
      </c>
      <c r="K195" s="146" t="s">
        <v>140</v>
      </c>
      <c r="L195" s="33"/>
      <c r="M195" s="151" t="s">
        <v>1</v>
      </c>
      <c r="N195" s="152" t="s">
        <v>42</v>
      </c>
      <c r="O195" s="58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141</v>
      </c>
      <c r="AT195" s="155" t="s">
        <v>136</v>
      </c>
      <c r="AU195" s="155" t="s">
        <v>88</v>
      </c>
      <c r="AY195" s="17" t="s">
        <v>134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7" t="s">
        <v>85</v>
      </c>
      <c r="BK195" s="156">
        <f>ROUND(I195*H195,2)</f>
        <v>0</v>
      </c>
      <c r="BL195" s="17" t="s">
        <v>141</v>
      </c>
      <c r="BM195" s="155" t="s">
        <v>954</v>
      </c>
    </row>
    <row r="196" spans="1:65" s="2" customFormat="1" ht="19.5">
      <c r="A196" s="32"/>
      <c r="B196" s="33"/>
      <c r="C196" s="32"/>
      <c r="D196" s="157" t="s">
        <v>143</v>
      </c>
      <c r="E196" s="32"/>
      <c r="F196" s="158" t="s">
        <v>267</v>
      </c>
      <c r="G196" s="32"/>
      <c r="H196" s="32"/>
      <c r="I196" s="159"/>
      <c r="J196" s="32"/>
      <c r="K196" s="32"/>
      <c r="L196" s="33"/>
      <c r="M196" s="160"/>
      <c r="N196" s="161"/>
      <c r="O196" s="58"/>
      <c r="P196" s="58"/>
      <c r="Q196" s="58"/>
      <c r="R196" s="58"/>
      <c r="S196" s="58"/>
      <c r="T196" s="59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7" t="s">
        <v>143</v>
      </c>
      <c r="AU196" s="17" t="s">
        <v>88</v>
      </c>
    </row>
    <row r="197" spans="1:65" s="14" customFormat="1">
      <c r="B197" s="170"/>
      <c r="D197" s="157" t="s">
        <v>145</v>
      </c>
      <c r="E197" s="171" t="s">
        <v>1</v>
      </c>
      <c r="F197" s="172" t="s">
        <v>261</v>
      </c>
      <c r="H197" s="171" t="s">
        <v>1</v>
      </c>
      <c r="I197" s="173"/>
      <c r="L197" s="170"/>
      <c r="M197" s="174"/>
      <c r="N197" s="175"/>
      <c r="O197" s="175"/>
      <c r="P197" s="175"/>
      <c r="Q197" s="175"/>
      <c r="R197" s="175"/>
      <c r="S197" s="175"/>
      <c r="T197" s="176"/>
      <c r="AT197" s="171" t="s">
        <v>145</v>
      </c>
      <c r="AU197" s="171" t="s">
        <v>88</v>
      </c>
      <c r="AV197" s="14" t="s">
        <v>85</v>
      </c>
      <c r="AW197" s="14" t="s">
        <v>31</v>
      </c>
      <c r="AX197" s="14" t="s">
        <v>77</v>
      </c>
      <c r="AY197" s="171" t="s">
        <v>134</v>
      </c>
    </row>
    <row r="198" spans="1:65" s="13" customFormat="1">
      <c r="B198" s="162"/>
      <c r="D198" s="157" t="s">
        <v>145</v>
      </c>
      <c r="E198" s="163" t="s">
        <v>1</v>
      </c>
      <c r="F198" s="164" t="s">
        <v>955</v>
      </c>
      <c r="H198" s="165">
        <v>3.23</v>
      </c>
      <c r="I198" s="166"/>
      <c r="L198" s="162"/>
      <c r="M198" s="167"/>
      <c r="N198" s="168"/>
      <c r="O198" s="168"/>
      <c r="P198" s="168"/>
      <c r="Q198" s="168"/>
      <c r="R198" s="168"/>
      <c r="S198" s="168"/>
      <c r="T198" s="169"/>
      <c r="AT198" s="163" t="s">
        <v>145</v>
      </c>
      <c r="AU198" s="163" t="s">
        <v>88</v>
      </c>
      <c r="AV198" s="13" t="s">
        <v>88</v>
      </c>
      <c r="AW198" s="13" t="s">
        <v>31</v>
      </c>
      <c r="AX198" s="13" t="s">
        <v>85</v>
      </c>
      <c r="AY198" s="163" t="s">
        <v>134</v>
      </c>
    </row>
    <row r="199" spans="1:65" s="2" customFormat="1" ht="16.5" customHeight="1">
      <c r="A199" s="32"/>
      <c r="B199" s="143"/>
      <c r="C199" s="144" t="s">
        <v>255</v>
      </c>
      <c r="D199" s="144" t="s">
        <v>136</v>
      </c>
      <c r="E199" s="145" t="s">
        <v>280</v>
      </c>
      <c r="F199" s="146" t="s">
        <v>281</v>
      </c>
      <c r="G199" s="147" t="s">
        <v>208</v>
      </c>
      <c r="H199" s="148">
        <v>281.99</v>
      </c>
      <c r="I199" s="149"/>
      <c r="J199" s="150">
        <f>ROUND(I199*H199,2)</f>
        <v>0</v>
      </c>
      <c r="K199" s="146" t="s">
        <v>140</v>
      </c>
      <c r="L199" s="33"/>
      <c r="M199" s="151" t="s">
        <v>1</v>
      </c>
      <c r="N199" s="152" t="s">
        <v>42</v>
      </c>
      <c r="O199" s="58"/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5" t="s">
        <v>141</v>
      </c>
      <c r="AT199" s="155" t="s">
        <v>136</v>
      </c>
      <c r="AU199" s="155" t="s">
        <v>88</v>
      </c>
      <c r="AY199" s="17" t="s">
        <v>134</v>
      </c>
      <c r="BE199" s="156">
        <f>IF(N199="základní",J199,0)</f>
        <v>0</v>
      </c>
      <c r="BF199" s="156">
        <f>IF(N199="snížená",J199,0)</f>
        <v>0</v>
      </c>
      <c r="BG199" s="156">
        <f>IF(N199="zákl. přenesená",J199,0)</f>
        <v>0</v>
      </c>
      <c r="BH199" s="156">
        <f>IF(N199="sníž. přenesená",J199,0)</f>
        <v>0</v>
      </c>
      <c r="BI199" s="156">
        <f>IF(N199="nulová",J199,0)</f>
        <v>0</v>
      </c>
      <c r="BJ199" s="17" t="s">
        <v>85</v>
      </c>
      <c r="BK199" s="156">
        <f>ROUND(I199*H199,2)</f>
        <v>0</v>
      </c>
      <c r="BL199" s="17" t="s">
        <v>141</v>
      </c>
      <c r="BM199" s="155" t="s">
        <v>956</v>
      </c>
    </row>
    <row r="200" spans="1:65" s="2" customFormat="1" ht="19.5">
      <c r="A200" s="32"/>
      <c r="B200" s="33"/>
      <c r="C200" s="32"/>
      <c r="D200" s="157" t="s">
        <v>143</v>
      </c>
      <c r="E200" s="32"/>
      <c r="F200" s="158" t="s">
        <v>283</v>
      </c>
      <c r="G200" s="32"/>
      <c r="H200" s="32"/>
      <c r="I200" s="159"/>
      <c r="J200" s="32"/>
      <c r="K200" s="32"/>
      <c r="L200" s="33"/>
      <c r="M200" s="160"/>
      <c r="N200" s="161"/>
      <c r="O200" s="58"/>
      <c r="P200" s="58"/>
      <c r="Q200" s="58"/>
      <c r="R200" s="58"/>
      <c r="S200" s="58"/>
      <c r="T200" s="59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143</v>
      </c>
      <c r="AU200" s="17" t="s">
        <v>88</v>
      </c>
    </row>
    <row r="201" spans="1:65" s="14" customFormat="1">
      <c r="B201" s="170"/>
      <c r="D201" s="157" t="s">
        <v>145</v>
      </c>
      <c r="E201" s="171" t="s">
        <v>1</v>
      </c>
      <c r="F201" s="172" t="s">
        <v>284</v>
      </c>
      <c r="H201" s="171" t="s">
        <v>1</v>
      </c>
      <c r="I201" s="173"/>
      <c r="L201" s="170"/>
      <c r="M201" s="174"/>
      <c r="N201" s="175"/>
      <c r="O201" s="175"/>
      <c r="P201" s="175"/>
      <c r="Q201" s="175"/>
      <c r="R201" s="175"/>
      <c r="S201" s="175"/>
      <c r="T201" s="176"/>
      <c r="AT201" s="171" t="s">
        <v>145</v>
      </c>
      <c r="AU201" s="171" t="s">
        <v>88</v>
      </c>
      <c r="AV201" s="14" t="s">
        <v>85</v>
      </c>
      <c r="AW201" s="14" t="s">
        <v>31</v>
      </c>
      <c r="AX201" s="14" t="s">
        <v>77</v>
      </c>
      <c r="AY201" s="171" t="s">
        <v>134</v>
      </c>
    </row>
    <row r="202" spans="1:65" s="13" customFormat="1">
      <c r="B202" s="162"/>
      <c r="D202" s="157" t="s">
        <v>145</v>
      </c>
      <c r="E202" s="163" t="s">
        <v>1</v>
      </c>
      <c r="F202" s="164" t="s">
        <v>957</v>
      </c>
      <c r="H202" s="165">
        <v>281.99</v>
      </c>
      <c r="I202" s="166"/>
      <c r="L202" s="162"/>
      <c r="M202" s="167"/>
      <c r="N202" s="168"/>
      <c r="O202" s="168"/>
      <c r="P202" s="168"/>
      <c r="Q202" s="168"/>
      <c r="R202" s="168"/>
      <c r="S202" s="168"/>
      <c r="T202" s="169"/>
      <c r="AT202" s="163" t="s">
        <v>145</v>
      </c>
      <c r="AU202" s="163" t="s">
        <v>88</v>
      </c>
      <c r="AV202" s="13" t="s">
        <v>88</v>
      </c>
      <c r="AW202" s="13" t="s">
        <v>31</v>
      </c>
      <c r="AX202" s="13" t="s">
        <v>85</v>
      </c>
      <c r="AY202" s="163" t="s">
        <v>134</v>
      </c>
    </row>
    <row r="203" spans="1:65" s="2" customFormat="1" ht="16.5" customHeight="1">
      <c r="A203" s="32"/>
      <c r="B203" s="143"/>
      <c r="C203" s="144" t="s">
        <v>263</v>
      </c>
      <c r="D203" s="144" t="s">
        <v>136</v>
      </c>
      <c r="E203" s="145" t="s">
        <v>287</v>
      </c>
      <c r="F203" s="146" t="s">
        <v>288</v>
      </c>
      <c r="G203" s="147" t="s">
        <v>289</v>
      </c>
      <c r="H203" s="148">
        <v>5.8140000000000001</v>
      </c>
      <c r="I203" s="149"/>
      <c r="J203" s="150">
        <f>ROUND(I203*H203,2)</f>
        <v>0</v>
      </c>
      <c r="K203" s="146" t="s">
        <v>140</v>
      </c>
      <c r="L203" s="33"/>
      <c r="M203" s="151" t="s">
        <v>1</v>
      </c>
      <c r="N203" s="152" t="s">
        <v>42</v>
      </c>
      <c r="O203" s="58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5" t="s">
        <v>141</v>
      </c>
      <c r="AT203" s="155" t="s">
        <v>136</v>
      </c>
      <c r="AU203" s="155" t="s">
        <v>88</v>
      </c>
      <c r="AY203" s="17" t="s">
        <v>134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7" t="s">
        <v>85</v>
      </c>
      <c r="BK203" s="156">
        <f>ROUND(I203*H203,2)</f>
        <v>0</v>
      </c>
      <c r="BL203" s="17" t="s">
        <v>141</v>
      </c>
      <c r="BM203" s="155" t="s">
        <v>958</v>
      </c>
    </row>
    <row r="204" spans="1:65" s="2" customFormat="1">
      <c r="A204" s="32"/>
      <c r="B204" s="33"/>
      <c r="C204" s="32"/>
      <c r="D204" s="157" t="s">
        <v>143</v>
      </c>
      <c r="E204" s="32"/>
      <c r="F204" s="158" t="s">
        <v>291</v>
      </c>
      <c r="G204" s="32"/>
      <c r="H204" s="32"/>
      <c r="I204" s="159"/>
      <c r="J204" s="32"/>
      <c r="K204" s="32"/>
      <c r="L204" s="33"/>
      <c r="M204" s="160"/>
      <c r="N204" s="161"/>
      <c r="O204" s="58"/>
      <c r="P204" s="58"/>
      <c r="Q204" s="58"/>
      <c r="R204" s="58"/>
      <c r="S204" s="58"/>
      <c r="T204" s="5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143</v>
      </c>
      <c r="AU204" s="17" t="s">
        <v>88</v>
      </c>
    </row>
    <row r="205" spans="1:65" s="13" customFormat="1">
      <c r="B205" s="162"/>
      <c r="D205" s="157" t="s">
        <v>145</v>
      </c>
      <c r="E205" s="163" t="s">
        <v>1</v>
      </c>
      <c r="F205" s="164" t="s">
        <v>959</v>
      </c>
      <c r="H205" s="165">
        <v>5.8140000000000001</v>
      </c>
      <c r="I205" s="166"/>
      <c r="L205" s="162"/>
      <c r="M205" s="167"/>
      <c r="N205" s="168"/>
      <c r="O205" s="168"/>
      <c r="P205" s="168"/>
      <c r="Q205" s="168"/>
      <c r="R205" s="168"/>
      <c r="S205" s="168"/>
      <c r="T205" s="169"/>
      <c r="AT205" s="163" t="s">
        <v>145</v>
      </c>
      <c r="AU205" s="163" t="s">
        <v>88</v>
      </c>
      <c r="AV205" s="13" t="s">
        <v>88</v>
      </c>
      <c r="AW205" s="13" t="s">
        <v>31</v>
      </c>
      <c r="AX205" s="13" t="s">
        <v>85</v>
      </c>
      <c r="AY205" s="163" t="s">
        <v>134</v>
      </c>
    </row>
    <row r="206" spans="1:65" s="2" customFormat="1" ht="16.5" customHeight="1">
      <c r="A206" s="32"/>
      <c r="B206" s="143"/>
      <c r="C206" s="144" t="s">
        <v>269</v>
      </c>
      <c r="D206" s="144" t="s">
        <v>136</v>
      </c>
      <c r="E206" s="203" t="s">
        <v>294</v>
      </c>
      <c r="F206" s="146" t="s">
        <v>295</v>
      </c>
      <c r="G206" s="147" t="s">
        <v>208</v>
      </c>
      <c r="H206" s="148">
        <v>216.77</v>
      </c>
      <c r="I206" s="149"/>
      <c r="J206" s="150">
        <f>ROUND(I206*H206,2)</f>
        <v>0</v>
      </c>
      <c r="K206" s="146" t="s">
        <v>140</v>
      </c>
      <c r="L206" s="33"/>
      <c r="M206" s="151" t="s">
        <v>1</v>
      </c>
      <c r="N206" s="152" t="s">
        <v>42</v>
      </c>
      <c r="O206" s="58"/>
      <c r="P206" s="153">
        <f>O206*H206</f>
        <v>0</v>
      </c>
      <c r="Q206" s="153">
        <v>0</v>
      </c>
      <c r="R206" s="153">
        <f>Q206*H206</f>
        <v>0</v>
      </c>
      <c r="S206" s="153">
        <v>0</v>
      </c>
      <c r="T206" s="15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5" t="s">
        <v>141</v>
      </c>
      <c r="AT206" s="155" t="s">
        <v>136</v>
      </c>
      <c r="AU206" s="155" t="s">
        <v>88</v>
      </c>
      <c r="AY206" s="17" t="s">
        <v>134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7" t="s">
        <v>85</v>
      </c>
      <c r="BK206" s="156">
        <f>ROUND(I206*H206,2)</f>
        <v>0</v>
      </c>
      <c r="BL206" s="17" t="s">
        <v>141</v>
      </c>
      <c r="BM206" s="155" t="s">
        <v>960</v>
      </c>
    </row>
    <row r="207" spans="1:65" s="2" customFormat="1" ht="19.5">
      <c r="A207" s="32"/>
      <c r="B207" s="33"/>
      <c r="C207" s="32"/>
      <c r="D207" s="157" t="s">
        <v>143</v>
      </c>
      <c r="E207" s="32"/>
      <c r="F207" s="158" t="s">
        <v>297</v>
      </c>
      <c r="G207" s="32"/>
      <c r="H207" s="32"/>
      <c r="I207" s="159"/>
      <c r="J207" s="32"/>
      <c r="K207" s="32"/>
      <c r="L207" s="33"/>
      <c r="M207" s="160"/>
      <c r="N207" s="161"/>
      <c r="O207" s="58"/>
      <c r="P207" s="58"/>
      <c r="Q207" s="58"/>
      <c r="R207" s="58"/>
      <c r="S207" s="58"/>
      <c r="T207" s="59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7" t="s">
        <v>143</v>
      </c>
      <c r="AU207" s="17" t="s">
        <v>88</v>
      </c>
    </row>
    <row r="208" spans="1:65" s="14" customFormat="1">
      <c r="B208" s="170"/>
      <c r="D208" s="157" t="s">
        <v>145</v>
      </c>
      <c r="E208" s="171" t="s">
        <v>1</v>
      </c>
      <c r="F208" s="172" t="s">
        <v>298</v>
      </c>
      <c r="H208" s="171" t="s">
        <v>1</v>
      </c>
      <c r="I208" s="173"/>
      <c r="L208" s="170"/>
      <c r="M208" s="174"/>
      <c r="N208" s="175"/>
      <c r="O208" s="175"/>
      <c r="P208" s="175"/>
      <c r="Q208" s="175"/>
      <c r="R208" s="175"/>
      <c r="S208" s="175"/>
      <c r="T208" s="176"/>
      <c r="AT208" s="171" t="s">
        <v>145</v>
      </c>
      <c r="AU208" s="171" t="s">
        <v>88</v>
      </c>
      <c r="AV208" s="14" t="s">
        <v>85</v>
      </c>
      <c r="AW208" s="14" t="s">
        <v>31</v>
      </c>
      <c r="AX208" s="14" t="s">
        <v>77</v>
      </c>
      <c r="AY208" s="171" t="s">
        <v>134</v>
      </c>
    </row>
    <row r="209" spans="1:65" s="13" customFormat="1">
      <c r="B209" s="162"/>
      <c r="D209" s="157" t="s">
        <v>145</v>
      </c>
      <c r="E209" s="163" t="s">
        <v>1</v>
      </c>
      <c r="F209" s="164" t="s">
        <v>1460</v>
      </c>
      <c r="H209" s="165">
        <v>216.77</v>
      </c>
      <c r="I209" s="166"/>
      <c r="L209" s="162"/>
      <c r="M209" s="167"/>
      <c r="N209" s="168"/>
      <c r="O209" s="168"/>
      <c r="P209" s="168"/>
      <c r="Q209" s="168"/>
      <c r="R209" s="168"/>
      <c r="S209" s="168"/>
      <c r="T209" s="169"/>
      <c r="AT209" s="163" t="s">
        <v>145</v>
      </c>
      <c r="AU209" s="163" t="s">
        <v>88</v>
      </c>
      <c r="AV209" s="13" t="s">
        <v>88</v>
      </c>
      <c r="AW209" s="13" t="s">
        <v>31</v>
      </c>
      <c r="AX209" s="13" t="s">
        <v>85</v>
      </c>
      <c r="AY209" s="163" t="s">
        <v>134</v>
      </c>
    </row>
    <row r="210" spans="1:65" s="2" customFormat="1" ht="16.5" customHeight="1">
      <c r="A210" s="32"/>
      <c r="B210" s="143"/>
      <c r="C210" s="144" t="s">
        <v>7</v>
      </c>
      <c r="D210" s="144" t="s">
        <v>136</v>
      </c>
      <c r="E210" s="145" t="s">
        <v>301</v>
      </c>
      <c r="F210" s="146" t="s">
        <v>302</v>
      </c>
      <c r="G210" s="147" t="s">
        <v>208</v>
      </c>
      <c r="H210" s="148">
        <v>78.92</v>
      </c>
      <c r="I210" s="149"/>
      <c r="J210" s="150">
        <f>ROUND(I210*H210,2)</f>
        <v>0</v>
      </c>
      <c r="K210" s="146" t="s">
        <v>140</v>
      </c>
      <c r="L210" s="33"/>
      <c r="M210" s="151" t="s">
        <v>1</v>
      </c>
      <c r="N210" s="152" t="s">
        <v>42</v>
      </c>
      <c r="O210" s="58"/>
      <c r="P210" s="153">
        <f>O210*H210</f>
        <v>0</v>
      </c>
      <c r="Q210" s="153">
        <v>0</v>
      </c>
      <c r="R210" s="153">
        <f>Q210*H210</f>
        <v>0</v>
      </c>
      <c r="S210" s="153">
        <v>0</v>
      </c>
      <c r="T210" s="154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5" t="s">
        <v>141</v>
      </c>
      <c r="AT210" s="155" t="s">
        <v>136</v>
      </c>
      <c r="AU210" s="155" t="s">
        <v>88</v>
      </c>
      <c r="AY210" s="17" t="s">
        <v>134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7" t="s">
        <v>85</v>
      </c>
      <c r="BK210" s="156">
        <f>ROUND(I210*H210,2)</f>
        <v>0</v>
      </c>
      <c r="BL210" s="17" t="s">
        <v>141</v>
      </c>
      <c r="BM210" s="155" t="s">
        <v>961</v>
      </c>
    </row>
    <row r="211" spans="1:65" s="2" customFormat="1" ht="19.5">
      <c r="A211" s="32"/>
      <c r="B211" s="33"/>
      <c r="C211" s="32"/>
      <c r="D211" s="157" t="s">
        <v>143</v>
      </c>
      <c r="E211" s="32"/>
      <c r="F211" s="158" t="s">
        <v>304</v>
      </c>
      <c r="G211" s="32"/>
      <c r="H211" s="32"/>
      <c r="I211" s="159"/>
      <c r="J211" s="32"/>
      <c r="K211" s="32"/>
      <c r="L211" s="33"/>
      <c r="M211" s="160"/>
      <c r="N211" s="161"/>
      <c r="O211" s="58"/>
      <c r="P211" s="58"/>
      <c r="Q211" s="58"/>
      <c r="R211" s="58"/>
      <c r="S211" s="58"/>
      <c r="T211" s="59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7" t="s">
        <v>143</v>
      </c>
      <c r="AU211" s="17" t="s">
        <v>88</v>
      </c>
    </row>
    <row r="212" spans="1:65" s="14" customFormat="1">
      <c r="B212" s="170"/>
      <c r="D212" s="157" t="s">
        <v>145</v>
      </c>
      <c r="E212" s="171" t="s">
        <v>1</v>
      </c>
      <c r="F212" s="172" t="s">
        <v>962</v>
      </c>
      <c r="H212" s="171" t="s">
        <v>1</v>
      </c>
      <c r="I212" s="173"/>
      <c r="L212" s="170"/>
      <c r="M212" s="174"/>
      <c r="N212" s="175"/>
      <c r="O212" s="175"/>
      <c r="P212" s="175"/>
      <c r="Q212" s="175"/>
      <c r="R212" s="175"/>
      <c r="S212" s="175"/>
      <c r="T212" s="176"/>
      <c r="AT212" s="171" t="s">
        <v>145</v>
      </c>
      <c r="AU212" s="171" t="s">
        <v>88</v>
      </c>
      <c r="AV212" s="14" t="s">
        <v>85</v>
      </c>
      <c r="AW212" s="14" t="s">
        <v>31</v>
      </c>
      <c r="AX212" s="14" t="s">
        <v>77</v>
      </c>
      <c r="AY212" s="171" t="s">
        <v>134</v>
      </c>
    </row>
    <row r="213" spans="1:65" s="13" customFormat="1">
      <c r="B213" s="162"/>
      <c r="D213" s="157" t="s">
        <v>145</v>
      </c>
      <c r="E213" s="163" t="s">
        <v>1</v>
      </c>
      <c r="F213" s="164" t="s">
        <v>963</v>
      </c>
      <c r="H213" s="165">
        <v>78.92</v>
      </c>
      <c r="I213" s="166"/>
      <c r="L213" s="162"/>
      <c r="M213" s="167"/>
      <c r="N213" s="168"/>
      <c r="O213" s="168"/>
      <c r="P213" s="168"/>
      <c r="Q213" s="168"/>
      <c r="R213" s="168"/>
      <c r="S213" s="168"/>
      <c r="T213" s="169"/>
      <c r="AT213" s="163" t="s">
        <v>145</v>
      </c>
      <c r="AU213" s="163" t="s">
        <v>88</v>
      </c>
      <c r="AV213" s="13" t="s">
        <v>88</v>
      </c>
      <c r="AW213" s="13" t="s">
        <v>31</v>
      </c>
      <c r="AX213" s="13" t="s">
        <v>85</v>
      </c>
      <c r="AY213" s="163" t="s">
        <v>134</v>
      </c>
    </row>
    <row r="214" spans="1:65" s="2" customFormat="1" ht="16.5" customHeight="1">
      <c r="A214" s="32"/>
      <c r="B214" s="143"/>
      <c r="C214" s="144" t="s">
        <v>279</v>
      </c>
      <c r="D214" s="144" t="s">
        <v>136</v>
      </c>
      <c r="E214" s="145" t="s">
        <v>308</v>
      </c>
      <c r="F214" s="146" t="s">
        <v>309</v>
      </c>
      <c r="G214" s="147" t="s">
        <v>208</v>
      </c>
      <c r="H214" s="148">
        <v>78.92</v>
      </c>
      <c r="I214" s="149"/>
      <c r="J214" s="150">
        <f>ROUND(I214*H214,2)</f>
        <v>0</v>
      </c>
      <c r="K214" s="146" t="s">
        <v>140</v>
      </c>
      <c r="L214" s="33"/>
      <c r="M214" s="151" t="s">
        <v>1</v>
      </c>
      <c r="N214" s="152" t="s">
        <v>42</v>
      </c>
      <c r="O214" s="58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5" t="s">
        <v>141</v>
      </c>
      <c r="AT214" s="155" t="s">
        <v>136</v>
      </c>
      <c r="AU214" s="155" t="s">
        <v>88</v>
      </c>
      <c r="AY214" s="17" t="s">
        <v>134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7" t="s">
        <v>85</v>
      </c>
      <c r="BK214" s="156">
        <f>ROUND(I214*H214,2)</f>
        <v>0</v>
      </c>
      <c r="BL214" s="17" t="s">
        <v>141</v>
      </c>
      <c r="BM214" s="155" t="s">
        <v>964</v>
      </c>
    </row>
    <row r="215" spans="1:65" s="2" customFormat="1">
      <c r="A215" s="32"/>
      <c r="B215" s="33"/>
      <c r="C215" s="32"/>
      <c r="D215" s="157" t="s">
        <v>143</v>
      </c>
      <c r="E215" s="32"/>
      <c r="F215" s="158" t="s">
        <v>311</v>
      </c>
      <c r="G215" s="32"/>
      <c r="H215" s="32"/>
      <c r="I215" s="159"/>
      <c r="J215" s="32"/>
      <c r="K215" s="32"/>
      <c r="L215" s="33"/>
      <c r="M215" s="160"/>
      <c r="N215" s="161"/>
      <c r="O215" s="58"/>
      <c r="P215" s="58"/>
      <c r="Q215" s="58"/>
      <c r="R215" s="58"/>
      <c r="S215" s="58"/>
      <c r="T215" s="5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7" t="s">
        <v>143</v>
      </c>
      <c r="AU215" s="17" t="s">
        <v>88</v>
      </c>
    </row>
    <row r="216" spans="1:65" s="13" customFormat="1">
      <c r="B216" s="162"/>
      <c r="D216" s="157" t="s">
        <v>145</v>
      </c>
      <c r="E216" s="163" t="s">
        <v>1</v>
      </c>
      <c r="F216" s="164" t="s">
        <v>965</v>
      </c>
      <c r="H216" s="165">
        <v>78.92</v>
      </c>
      <c r="I216" s="166"/>
      <c r="L216" s="162"/>
      <c r="M216" s="167"/>
      <c r="N216" s="168"/>
      <c r="O216" s="168"/>
      <c r="P216" s="168"/>
      <c r="Q216" s="168"/>
      <c r="R216" s="168"/>
      <c r="S216" s="168"/>
      <c r="T216" s="169"/>
      <c r="AT216" s="163" t="s">
        <v>145</v>
      </c>
      <c r="AU216" s="163" t="s">
        <v>88</v>
      </c>
      <c r="AV216" s="13" t="s">
        <v>88</v>
      </c>
      <c r="AW216" s="13" t="s">
        <v>31</v>
      </c>
      <c r="AX216" s="13" t="s">
        <v>85</v>
      </c>
      <c r="AY216" s="163" t="s">
        <v>134</v>
      </c>
    </row>
    <row r="217" spans="1:65" s="2" customFormat="1" ht="16.5" customHeight="1">
      <c r="A217" s="32"/>
      <c r="B217" s="143"/>
      <c r="C217" s="144" t="s">
        <v>286</v>
      </c>
      <c r="D217" s="144" t="s">
        <v>136</v>
      </c>
      <c r="E217" s="145" t="s">
        <v>340</v>
      </c>
      <c r="F217" s="146" t="s">
        <v>341</v>
      </c>
      <c r="G217" s="147" t="s">
        <v>160</v>
      </c>
      <c r="H217" s="148">
        <v>208.98</v>
      </c>
      <c r="I217" s="149"/>
      <c r="J217" s="150">
        <f>ROUND(I217*H217,2)</f>
        <v>0</v>
      </c>
      <c r="K217" s="146" t="s">
        <v>140</v>
      </c>
      <c r="L217" s="33"/>
      <c r="M217" s="151" t="s">
        <v>1</v>
      </c>
      <c r="N217" s="152" t="s">
        <v>42</v>
      </c>
      <c r="O217" s="58"/>
      <c r="P217" s="153">
        <f>O217*H217</f>
        <v>0</v>
      </c>
      <c r="Q217" s="153">
        <v>0</v>
      </c>
      <c r="R217" s="153">
        <f>Q217*H217</f>
        <v>0</v>
      </c>
      <c r="S217" s="153">
        <v>0</v>
      </c>
      <c r="T217" s="15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5" t="s">
        <v>141</v>
      </c>
      <c r="AT217" s="155" t="s">
        <v>136</v>
      </c>
      <c r="AU217" s="155" t="s">
        <v>88</v>
      </c>
      <c r="AY217" s="17" t="s">
        <v>134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7" t="s">
        <v>85</v>
      </c>
      <c r="BK217" s="156">
        <f>ROUND(I217*H217,2)</f>
        <v>0</v>
      </c>
      <c r="BL217" s="17" t="s">
        <v>141</v>
      </c>
      <c r="BM217" s="155" t="s">
        <v>966</v>
      </c>
    </row>
    <row r="218" spans="1:65" s="2" customFormat="1">
      <c r="A218" s="32"/>
      <c r="B218" s="33"/>
      <c r="C218" s="32"/>
      <c r="D218" s="157" t="s">
        <v>143</v>
      </c>
      <c r="E218" s="32"/>
      <c r="F218" s="158" t="s">
        <v>343</v>
      </c>
      <c r="G218" s="32"/>
      <c r="H218" s="32"/>
      <c r="I218" s="159"/>
      <c r="J218" s="32"/>
      <c r="K218" s="32"/>
      <c r="L218" s="33"/>
      <c r="M218" s="160"/>
      <c r="N218" s="161"/>
      <c r="O218" s="58"/>
      <c r="P218" s="58"/>
      <c r="Q218" s="58"/>
      <c r="R218" s="58"/>
      <c r="S218" s="58"/>
      <c r="T218" s="59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7" t="s">
        <v>143</v>
      </c>
      <c r="AU218" s="17" t="s">
        <v>88</v>
      </c>
    </row>
    <row r="219" spans="1:65" s="14" customFormat="1">
      <c r="B219" s="170"/>
      <c r="D219" s="157" t="s">
        <v>145</v>
      </c>
      <c r="E219" s="171" t="s">
        <v>1</v>
      </c>
      <c r="F219" s="172" t="s">
        <v>344</v>
      </c>
      <c r="H219" s="171" t="s">
        <v>1</v>
      </c>
      <c r="I219" s="173"/>
      <c r="L219" s="170"/>
      <c r="M219" s="174"/>
      <c r="N219" s="175"/>
      <c r="O219" s="175"/>
      <c r="P219" s="175"/>
      <c r="Q219" s="175"/>
      <c r="R219" s="175"/>
      <c r="S219" s="175"/>
      <c r="T219" s="176"/>
      <c r="AT219" s="171" t="s">
        <v>145</v>
      </c>
      <c r="AU219" s="171" t="s">
        <v>88</v>
      </c>
      <c r="AV219" s="14" t="s">
        <v>85</v>
      </c>
      <c r="AW219" s="14" t="s">
        <v>31</v>
      </c>
      <c r="AX219" s="14" t="s">
        <v>77</v>
      </c>
      <c r="AY219" s="171" t="s">
        <v>134</v>
      </c>
    </row>
    <row r="220" spans="1:65" s="13" customFormat="1">
      <c r="B220" s="162"/>
      <c r="D220" s="157" t="s">
        <v>145</v>
      </c>
      <c r="E220" s="163" t="s">
        <v>1</v>
      </c>
      <c r="F220" s="164" t="s">
        <v>911</v>
      </c>
      <c r="H220" s="165">
        <v>208.98</v>
      </c>
      <c r="I220" s="166"/>
      <c r="L220" s="162"/>
      <c r="M220" s="167"/>
      <c r="N220" s="168"/>
      <c r="O220" s="168"/>
      <c r="P220" s="168"/>
      <c r="Q220" s="168"/>
      <c r="R220" s="168"/>
      <c r="S220" s="168"/>
      <c r="T220" s="169"/>
      <c r="AT220" s="163" t="s">
        <v>145</v>
      </c>
      <c r="AU220" s="163" t="s">
        <v>88</v>
      </c>
      <c r="AV220" s="13" t="s">
        <v>88</v>
      </c>
      <c r="AW220" s="13" t="s">
        <v>31</v>
      </c>
      <c r="AX220" s="13" t="s">
        <v>85</v>
      </c>
      <c r="AY220" s="163" t="s">
        <v>134</v>
      </c>
    </row>
    <row r="221" spans="1:65" s="12" customFormat="1" ht="22.9" customHeight="1">
      <c r="B221" s="130"/>
      <c r="D221" s="131" t="s">
        <v>76</v>
      </c>
      <c r="E221" s="141" t="s">
        <v>153</v>
      </c>
      <c r="F221" s="141" t="s">
        <v>352</v>
      </c>
      <c r="I221" s="133"/>
      <c r="J221" s="142">
        <f>BK221</f>
        <v>0</v>
      </c>
      <c r="L221" s="130"/>
      <c r="M221" s="135"/>
      <c r="N221" s="136"/>
      <c r="O221" s="136"/>
      <c r="P221" s="137">
        <f>SUM(P222:P236)</f>
        <v>0</v>
      </c>
      <c r="Q221" s="136"/>
      <c r="R221" s="137">
        <f>SUM(R222:R236)</f>
        <v>9.5568999999999988</v>
      </c>
      <c r="S221" s="136"/>
      <c r="T221" s="138">
        <f>SUM(T222:T236)</f>
        <v>0</v>
      </c>
      <c r="AR221" s="131" t="s">
        <v>85</v>
      </c>
      <c r="AT221" s="139" t="s">
        <v>76</v>
      </c>
      <c r="AU221" s="139" t="s">
        <v>85</v>
      </c>
      <c r="AY221" s="131" t="s">
        <v>134</v>
      </c>
      <c r="BK221" s="140">
        <f>SUM(BK222:BK236)</f>
        <v>0</v>
      </c>
    </row>
    <row r="222" spans="1:65" s="2" customFormat="1" ht="24.2" customHeight="1">
      <c r="A222" s="32"/>
      <c r="B222" s="143"/>
      <c r="C222" s="144" t="s">
        <v>293</v>
      </c>
      <c r="D222" s="144" t="s">
        <v>136</v>
      </c>
      <c r="E222" s="145" t="s">
        <v>967</v>
      </c>
      <c r="F222" s="146" t="s">
        <v>968</v>
      </c>
      <c r="G222" s="147" t="s">
        <v>139</v>
      </c>
      <c r="H222" s="148">
        <v>1</v>
      </c>
      <c r="I222" s="149"/>
      <c r="J222" s="150">
        <f>ROUND(I222*H222,2)</f>
        <v>0</v>
      </c>
      <c r="K222" s="146" t="s">
        <v>140</v>
      </c>
      <c r="L222" s="33"/>
      <c r="M222" s="151" t="s">
        <v>1</v>
      </c>
      <c r="N222" s="152" t="s">
        <v>42</v>
      </c>
      <c r="O222" s="58"/>
      <c r="P222" s="153">
        <f>O222*H222</f>
        <v>0</v>
      </c>
      <c r="Q222" s="153">
        <v>1.6899999999999998E-2</v>
      </c>
      <c r="R222" s="153">
        <f>Q222*H222</f>
        <v>1.6899999999999998E-2</v>
      </c>
      <c r="S222" s="153">
        <v>0</v>
      </c>
      <c r="T222" s="15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141</v>
      </c>
      <c r="AT222" s="155" t="s">
        <v>136</v>
      </c>
      <c r="AU222" s="155" t="s">
        <v>88</v>
      </c>
      <c r="AY222" s="17" t="s">
        <v>134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7" t="s">
        <v>85</v>
      </c>
      <c r="BK222" s="156">
        <f>ROUND(I222*H222,2)</f>
        <v>0</v>
      </c>
      <c r="BL222" s="17" t="s">
        <v>141</v>
      </c>
      <c r="BM222" s="155" t="s">
        <v>969</v>
      </c>
    </row>
    <row r="223" spans="1:65" s="2" customFormat="1" ht="19.5">
      <c r="A223" s="32"/>
      <c r="B223" s="33"/>
      <c r="C223" s="32"/>
      <c r="D223" s="157" t="s">
        <v>143</v>
      </c>
      <c r="E223" s="32"/>
      <c r="F223" s="158" t="s">
        <v>970</v>
      </c>
      <c r="G223" s="32"/>
      <c r="H223" s="32"/>
      <c r="I223" s="159"/>
      <c r="J223" s="32"/>
      <c r="K223" s="32"/>
      <c r="L223" s="33"/>
      <c r="M223" s="160"/>
      <c r="N223" s="161"/>
      <c r="O223" s="58"/>
      <c r="P223" s="58"/>
      <c r="Q223" s="58"/>
      <c r="R223" s="58"/>
      <c r="S223" s="58"/>
      <c r="T223" s="5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143</v>
      </c>
      <c r="AU223" s="17" t="s">
        <v>88</v>
      </c>
    </row>
    <row r="224" spans="1:65" s="14" customFormat="1">
      <c r="B224" s="170"/>
      <c r="D224" s="157" t="s">
        <v>145</v>
      </c>
      <c r="E224" s="171" t="s">
        <v>1</v>
      </c>
      <c r="F224" s="172" t="s">
        <v>971</v>
      </c>
      <c r="H224" s="171" t="s">
        <v>1</v>
      </c>
      <c r="I224" s="173"/>
      <c r="L224" s="170"/>
      <c r="M224" s="174"/>
      <c r="N224" s="175"/>
      <c r="O224" s="175"/>
      <c r="P224" s="175"/>
      <c r="Q224" s="175"/>
      <c r="R224" s="175"/>
      <c r="S224" s="175"/>
      <c r="T224" s="176"/>
      <c r="AT224" s="171" t="s">
        <v>145</v>
      </c>
      <c r="AU224" s="171" t="s">
        <v>88</v>
      </c>
      <c r="AV224" s="14" t="s">
        <v>85</v>
      </c>
      <c r="AW224" s="14" t="s">
        <v>31</v>
      </c>
      <c r="AX224" s="14" t="s">
        <v>77</v>
      </c>
      <c r="AY224" s="171" t="s">
        <v>134</v>
      </c>
    </row>
    <row r="225" spans="1:65" s="13" customFormat="1">
      <c r="B225" s="162"/>
      <c r="D225" s="157" t="s">
        <v>145</v>
      </c>
      <c r="E225" s="163" t="s">
        <v>1</v>
      </c>
      <c r="F225" s="164" t="s">
        <v>972</v>
      </c>
      <c r="H225" s="165">
        <v>1</v>
      </c>
      <c r="I225" s="166"/>
      <c r="L225" s="162"/>
      <c r="M225" s="167"/>
      <c r="N225" s="168"/>
      <c r="O225" s="168"/>
      <c r="P225" s="168"/>
      <c r="Q225" s="168"/>
      <c r="R225" s="168"/>
      <c r="S225" s="168"/>
      <c r="T225" s="169"/>
      <c r="AT225" s="163" t="s">
        <v>145</v>
      </c>
      <c r="AU225" s="163" t="s">
        <v>88</v>
      </c>
      <c r="AV225" s="13" t="s">
        <v>88</v>
      </c>
      <c r="AW225" s="13" t="s">
        <v>31</v>
      </c>
      <c r="AX225" s="13" t="s">
        <v>85</v>
      </c>
      <c r="AY225" s="163" t="s">
        <v>134</v>
      </c>
    </row>
    <row r="226" spans="1:65" s="14" customFormat="1">
      <c r="B226" s="170"/>
      <c r="D226" s="157" t="s">
        <v>145</v>
      </c>
      <c r="E226" s="171" t="s">
        <v>1</v>
      </c>
      <c r="F226" s="172" t="s">
        <v>973</v>
      </c>
      <c r="H226" s="171" t="s">
        <v>1</v>
      </c>
      <c r="I226" s="173"/>
      <c r="L226" s="170"/>
      <c r="M226" s="174"/>
      <c r="N226" s="175"/>
      <c r="O226" s="175"/>
      <c r="P226" s="175"/>
      <c r="Q226" s="175"/>
      <c r="R226" s="175"/>
      <c r="S226" s="175"/>
      <c r="T226" s="176"/>
      <c r="AT226" s="171" t="s">
        <v>145</v>
      </c>
      <c r="AU226" s="171" t="s">
        <v>88</v>
      </c>
      <c r="AV226" s="14" t="s">
        <v>85</v>
      </c>
      <c r="AW226" s="14" t="s">
        <v>31</v>
      </c>
      <c r="AX226" s="14" t="s">
        <v>77</v>
      </c>
      <c r="AY226" s="171" t="s">
        <v>134</v>
      </c>
    </row>
    <row r="227" spans="1:65" s="2" customFormat="1" ht="16.5" customHeight="1">
      <c r="A227" s="32"/>
      <c r="B227" s="143"/>
      <c r="C227" s="185" t="s">
        <v>300</v>
      </c>
      <c r="D227" s="185" t="s">
        <v>326</v>
      </c>
      <c r="E227" s="186" t="s">
        <v>974</v>
      </c>
      <c r="F227" s="187" t="s">
        <v>975</v>
      </c>
      <c r="G227" s="188" t="s">
        <v>139</v>
      </c>
      <c r="H227" s="189">
        <v>1</v>
      </c>
      <c r="I227" s="190"/>
      <c r="J227" s="191">
        <f>ROUND(I227*H227,2)</f>
        <v>0</v>
      </c>
      <c r="K227" s="187" t="s">
        <v>140</v>
      </c>
      <c r="L227" s="192"/>
      <c r="M227" s="193" t="s">
        <v>1</v>
      </c>
      <c r="N227" s="194" t="s">
        <v>42</v>
      </c>
      <c r="O227" s="58"/>
      <c r="P227" s="153">
        <f>O227*H227</f>
        <v>0</v>
      </c>
      <c r="Q227" s="153">
        <v>7.09</v>
      </c>
      <c r="R227" s="153">
        <f>Q227*H227</f>
        <v>7.09</v>
      </c>
      <c r="S227" s="153">
        <v>0</v>
      </c>
      <c r="T227" s="15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5" t="s">
        <v>190</v>
      </c>
      <c r="AT227" s="155" t="s">
        <v>326</v>
      </c>
      <c r="AU227" s="155" t="s">
        <v>88</v>
      </c>
      <c r="AY227" s="17" t="s">
        <v>134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7" t="s">
        <v>85</v>
      </c>
      <c r="BK227" s="156">
        <f>ROUND(I227*H227,2)</f>
        <v>0</v>
      </c>
      <c r="BL227" s="17" t="s">
        <v>141</v>
      </c>
      <c r="BM227" s="155" t="s">
        <v>976</v>
      </c>
    </row>
    <row r="228" spans="1:65" s="2" customFormat="1">
      <c r="A228" s="32"/>
      <c r="B228" s="33"/>
      <c r="C228" s="32"/>
      <c r="D228" s="157" t="s">
        <v>143</v>
      </c>
      <c r="E228" s="32"/>
      <c r="F228" s="158" t="s">
        <v>975</v>
      </c>
      <c r="G228" s="32"/>
      <c r="H228" s="32"/>
      <c r="I228" s="159"/>
      <c r="J228" s="32"/>
      <c r="K228" s="32"/>
      <c r="L228" s="33"/>
      <c r="M228" s="160"/>
      <c r="N228" s="161"/>
      <c r="O228" s="58"/>
      <c r="P228" s="58"/>
      <c r="Q228" s="58"/>
      <c r="R228" s="58"/>
      <c r="S228" s="58"/>
      <c r="T228" s="59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143</v>
      </c>
      <c r="AU228" s="17" t="s">
        <v>88</v>
      </c>
    </row>
    <row r="229" spans="1:65" s="13" customFormat="1">
      <c r="B229" s="162"/>
      <c r="D229" s="157" t="s">
        <v>145</v>
      </c>
      <c r="E229" s="163" t="s">
        <v>1</v>
      </c>
      <c r="F229" s="164" t="s">
        <v>977</v>
      </c>
      <c r="H229" s="165">
        <v>1</v>
      </c>
      <c r="I229" s="166"/>
      <c r="L229" s="162"/>
      <c r="M229" s="167"/>
      <c r="N229" s="168"/>
      <c r="O229" s="168"/>
      <c r="P229" s="168"/>
      <c r="Q229" s="168"/>
      <c r="R229" s="168"/>
      <c r="S229" s="168"/>
      <c r="T229" s="169"/>
      <c r="AT229" s="163" t="s">
        <v>145</v>
      </c>
      <c r="AU229" s="163" t="s">
        <v>88</v>
      </c>
      <c r="AV229" s="13" t="s">
        <v>88</v>
      </c>
      <c r="AW229" s="13" t="s">
        <v>31</v>
      </c>
      <c r="AX229" s="13" t="s">
        <v>85</v>
      </c>
      <c r="AY229" s="163" t="s">
        <v>134</v>
      </c>
    </row>
    <row r="230" spans="1:65" s="2" customFormat="1" ht="16.5" customHeight="1">
      <c r="A230" s="32"/>
      <c r="B230" s="143"/>
      <c r="C230" s="144" t="s">
        <v>307</v>
      </c>
      <c r="D230" s="144" t="s">
        <v>136</v>
      </c>
      <c r="E230" s="145" t="s">
        <v>978</v>
      </c>
      <c r="F230" s="146" t="s">
        <v>979</v>
      </c>
      <c r="G230" s="147" t="s">
        <v>139</v>
      </c>
      <c r="H230" s="148">
        <v>1</v>
      </c>
      <c r="I230" s="149"/>
      <c r="J230" s="150">
        <f>ROUND(I230*H230,2)</f>
        <v>0</v>
      </c>
      <c r="K230" s="146" t="s">
        <v>140</v>
      </c>
      <c r="L230" s="33"/>
      <c r="M230" s="151" t="s">
        <v>1</v>
      </c>
      <c r="N230" s="152" t="s">
        <v>42</v>
      </c>
      <c r="O230" s="58"/>
      <c r="P230" s="153">
        <f>O230*H230</f>
        <v>0</v>
      </c>
      <c r="Q230" s="153">
        <v>0</v>
      </c>
      <c r="R230" s="153">
        <f>Q230*H230</f>
        <v>0</v>
      </c>
      <c r="S230" s="153">
        <v>0</v>
      </c>
      <c r="T230" s="15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5" t="s">
        <v>141</v>
      </c>
      <c r="AT230" s="155" t="s">
        <v>136</v>
      </c>
      <c r="AU230" s="155" t="s">
        <v>88</v>
      </c>
      <c r="AY230" s="17" t="s">
        <v>134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7" t="s">
        <v>85</v>
      </c>
      <c r="BK230" s="156">
        <f>ROUND(I230*H230,2)</f>
        <v>0</v>
      </c>
      <c r="BL230" s="17" t="s">
        <v>141</v>
      </c>
      <c r="BM230" s="155" t="s">
        <v>980</v>
      </c>
    </row>
    <row r="231" spans="1:65" s="2" customFormat="1">
      <c r="A231" s="32"/>
      <c r="B231" s="33"/>
      <c r="C231" s="32"/>
      <c r="D231" s="157" t="s">
        <v>143</v>
      </c>
      <c r="E231" s="32"/>
      <c r="F231" s="158" t="s">
        <v>981</v>
      </c>
      <c r="G231" s="32"/>
      <c r="H231" s="32"/>
      <c r="I231" s="159"/>
      <c r="J231" s="32"/>
      <c r="K231" s="32"/>
      <c r="L231" s="33"/>
      <c r="M231" s="160"/>
      <c r="N231" s="161"/>
      <c r="O231" s="58"/>
      <c r="P231" s="58"/>
      <c r="Q231" s="58"/>
      <c r="R231" s="58"/>
      <c r="S231" s="58"/>
      <c r="T231" s="5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7" t="s">
        <v>143</v>
      </c>
      <c r="AU231" s="17" t="s">
        <v>88</v>
      </c>
    </row>
    <row r="232" spans="1:65" s="14" customFormat="1">
      <c r="B232" s="170"/>
      <c r="D232" s="157" t="s">
        <v>145</v>
      </c>
      <c r="E232" s="171" t="s">
        <v>1</v>
      </c>
      <c r="F232" s="172" t="s">
        <v>971</v>
      </c>
      <c r="H232" s="171" t="s">
        <v>1</v>
      </c>
      <c r="I232" s="173"/>
      <c r="L232" s="170"/>
      <c r="M232" s="174"/>
      <c r="N232" s="175"/>
      <c r="O232" s="175"/>
      <c r="P232" s="175"/>
      <c r="Q232" s="175"/>
      <c r="R232" s="175"/>
      <c r="S232" s="175"/>
      <c r="T232" s="176"/>
      <c r="AT232" s="171" t="s">
        <v>145</v>
      </c>
      <c r="AU232" s="171" t="s">
        <v>88</v>
      </c>
      <c r="AV232" s="14" t="s">
        <v>85</v>
      </c>
      <c r="AW232" s="14" t="s">
        <v>31</v>
      </c>
      <c r="AX232" s="14" t="s">
        <v>77</v>
      </c>
      <c r="AY232" s="171" t="s">
        <v>134</v>
      </c>
    </row>
    <row r="233" spans="1:65" s="13" customFormat="1">
      <c r="B233" s="162"/>
      <c r="D233" s="157" t="s">
        <v>145</v>
      </c>
      <c r="E233" s="163" t="s">
        <v>1</v>
      </c>
      <c r="F233" s="164" t="s">
        <v>972</v>
      </c>
      <c r="H233" s="165">
        <v>1</v>
      </c>
      <c r="I233" s="166"/>
      <c r="L233" s="162"/>
      <c r="M233" s="167"/>
      <c r="N233" s="168"/>
      <c r="O233" s="168"/>
      <c r="P233" s="168"/>
      <c r="Q233" s="168"/>
      <c r="R233" s="168"/>
      <c r="S233" s="168"/>
      <c r="T233" s="169"/>
      <c r="AT233" s="163" t="s">
        <v>145</v>
      </c>
      <c r="AU233" s="163" t="s">
        <v>88</v>
      </c>
      <c r="AV233" s="13" t="s">
        <v>88</v>
      </c>
      <c r="AW233" s="13" t="s">
        <v>31</v>
      </c>
      <c r="AX233" s="13" t="s">
        <v>85</v>
      </c>
      <c r="AY233" s="163" t="s">
        <v>134</v>
      </c>
    </row>
    <row r="234" spans="1:65" s="2" customFormat="1" ht="21.75" customHeight="1">
      <c r="A234" s="32"/>
      <c r="B234" s="143"/>
      <c r="C234" s="185" t="s">
        <v>313</v>
      </c>
      <c r="D234" s="185" t="s">
        <v>326</v>
      </c>
      <c r="E234" s="186" t="s">
        <v>982</v>
      </c>
      <c r="F234" s="187" t="s">
        <v>983</v>
      </c>
      <c r="G234" s="188" t="s">
        <v>139</v>
      </c>
      <c r="H234" s="189">
        <v>1</v>
      </c>
      <c r="I234" s="190"/>
      <c r="J234" s="191">
        <f>ROUND(I234*H234,2)</f>
        <v>0</v>
      </c>
      <c r="K234" s="187" t="s">
        <v>140</v>
      </c>
      <c r="L234" s="192"/>
      <c r="M234" s="193" t="s">
        <v>1</v>
      </c>
      <c r="N234" s="194" t="s">
        <v>42</v>
      </c>
      <c r="O234" s="58"/>
      <c r="P234" s="153">
        <f>O234*H234</f>
        <v>0</v>
      </c>
      <c r="Q234" s="153">
        <v>2.4500000000000002</v>
      </c>
      <c r="R234" s="153">
        <f>Q234*H234</f>
        <v>2.4500000000000002</v>
      </c>
      <c r="S234" s="153">
        <v>0</v>
      </c>
      <c r="T234" s="15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5" t="s">
        <v>190</v>
      </c>
      <c r="AT234" s="155" t="s">
        <v>326</v>
      </c>
      <c r="AU234" s="155" t="s">
        <v>88</v>
      </c>
      <c r="AY234" s="17" t="s">
        <v>134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17" t="s">
        <v>85</v>
      </c>
      <c r="BK234" s="156">
        <f>ROUND(I234*H234,2)</f>
        <v>0</v>
      </c>
      <c r="BL234" s="17" t="s">
        <v>141</v>
      </c>
      <c r="BM234" s="155" t="s">
        <v>984</v>
      </c>
    </row>
    <row r="235" spans="1:65" s="2" customFormat="1">
      <c r="A235" s="32"/>
      <c r="B235" s="33"/>
      <c r="C235" s="32"/>
      <c r="D235" s="157" t="s">
        <v>143</v>
      </c>
      <c r="E235" s="32"/>
      <c r="F235" s="158" t="s">
        <v>983</v>
      </c>
      <c r="G235" s="32"/>
      <c r="H235" s="32"/>
      <c r="I235" s="159"/>
      <c r="J235" s="32"/>
      <c r="K235" s="32"/>
      <c r="L235" s="33"/>
      <c r="M235" s="160"/>
      <c r="N235" s="161"/>
      <c r="O235" s="58"/>
      <c r="P235" s="58"/>
      <c r="Q235" s="58"/>
      <c r="R235" s="58"/>
      <c r="S235" s="58"/>
      <c r="T235" s="5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143</v>
      </c>
      <c r="AU235" s="17" t="s">
        <v>88</v>
      </c>
    </row>
    <row r="236" spans="1:65" s="13" customFormat="1">
      <c r="B236" s="162"/>
      <c r="D236" s="157" t="s">
        <v>145</v>
      </c>
      <c r="E236" s="163" t="s">
        <v>1</v>
      </c>
      <c r="F236" s="164" t="s">
        <v>977</v>
      </c>
      <c r="H236" s="165">
        <v>1</v>
      </c>
      <c r="I236" s="166"/>
      <c r="L236" s="162"/>
      <c r="M236" s="167"/>
      <c r="N236" s="168"/>
      <c r="O236" s="168"/>
      <c r="P236" s="168"/>
      <c r="Q236" s="168"/>
      <c r="R236" s="168"/>
      <c r="S236" s="168"/>
      <c r="T236" s="169"/>
      <c r="AT236" s="163" t="s">
        <v>145</v>
      </c>
      <c r="AU236" s="163" t="s">
        <v>88</v>
      </c>
      <c r="AV236" s="13" t="s">
        <v>88</v>
      </c>
      <c r="AW236" s="13" t="s">
        <v>31</v>
      </c>
      <c r="AX236" s="13" t="s">
        <v>85</v>
      </c>
      <c r="AY236" s="163" t="s">
        <v>134</v>
      </c>
    </row>
    <row r="237" spans="1:65" s="12" customFormat="1" ht="22.9" customHeight="1">
      <c r="B237" s="130"/>
      <c r="D237" s="131" t="s">
        <v>76</v>
      </c>
      <c r="E237" s="141" t="s">
        <v>141</v>
      </c>
      <c r="F237" s="141" t="s">
        <v>360</v>
      </c>
      <c r="I237" s="133"/>
      <c r="J237" s="142">
        <f>BK237</f>
        <v>0</v>
      </c>
      <c r="L237" s="130"/>
      <c r="M237" s="135"/>
      <c r="N237" s="136"/>
      <c r="O237" s="136"/>
      <c r="P237" s="137">
        <f>SUM(P238:P254)</f>
        <v>0</v>
      </c>
      <c r="Q237" s="136"/>
      <c r="R237" s="137">
        <f>SUM(R238:R254)</f>
        <v>6.5552589999999994E-2</v>
      </c>
      <c r="S237" s="136"/>
      <c r="T237" s="138">
        <f>SUM(T238:T254)</f>
        <v>0</v>
      </c>
      <c r="AR237" s="131" t="s">
        <v>85</v>
      </c>
      <c r="AT237" s="139" t="s">
        <v>76</v>
      </c>
      <c r="AU237" s="139" t="s">
        <v>85</v>
      </c>
      <c r="AY237" s="131" t="s">
        <v>134</v>
      </c>
      <c r="BK237" s="140">
        <f>SUM(BK238:BK254)</f>
        <v>0</v>
      </c>
    </row>
    <row r="238" spans="1:65" s="2" customFormat="1" ht="16.5" customHeight="1">
      <c r="A238" s="32"/>
      <c r="B238" s="143"/>
      <c r="C238" s="144" t="s">
        <v>319</v>
      </c>
      <c r="D238" s="144" t="s">
        <v>136</v>
      </c>
      <c r="E238" s="203" t="s">
        <v>362</v>
      </c>
      <c r="F238" s="146" t="s">
        <v>363</v>
      </c>
      <c r="G238" s="147" t="s">
        <v>208</v>
      </c>
      <c r="H238" s="148">
        <v>28.97</v>
      </c>
      <c r="I238" s="149"/>
      <c r="J238" s="150">
        <f>ROUND(I238*H238,2)</f>
        <v>0</v>
      </c>
      <c r="K238" s="146" t="s">
        <v>140</v>
      </c>
      <c r="L238" s="33"/>
      <c r="M238" s="151" t="s">
        <v>1</v>
      </c>
      <c r="N238" s="152" t="s">
        <v>42</v>
      </c>
      <c r="O238" s="58"/>
      <c r="P238" s="153">
        <f>O238*H238</f>
        <v>0</v>
      </c>
      <c r="Q238" s="153">
        <v>0</v>
      </c>
      <c r="R238" s="153">
        <f>Q238*H238</f>
        <v>0</v>
      </c>
      <c r="S238" s="153">
        <v>0</v>
      </c>
      <c r="T238" s="15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5" t="s">
        <v>141</v>
      </c>
      <c r="AT238" s="155" t="s">
        <v>136</v>
      </c>
      <c r="AU238" s="155" t="s">
        <v>88</v>
      </c>
      <c r="AY238" s="17" t="s">
        <v>134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7" t="s">
        <v>85</v>
      </c>
      <c r="BK238" s="156">
        <f>ROUND(I238*H238,2)</f>
        <v>0</v>
      </c>
      <c r="BL238" s="17" t="s">
        <v>141</v>
      </c>
      <c r="BM238" s="155" t="s">
        <v>985</v>
      </c>
    </row>
    <row r="239" spans="1:65" s="2" customFormat="1">
      <c r="A239" s="32"/>
      <c r="B239" s="33"/>
      <c r="C239" s="32"/>
      <c r="D239" s="157" t="s">
        <v>143</v>
      </c>
      <c r="E239" s="32"/>
      <c r="F239" s="158" t="s">
        <v>365</v>
      </c>
      <c r="G239" s="32"/>
      <c r="H239" s="32"/>
      <c r="I239" s="159"/>
      <c r="J239" s="32"/>
      <c r="K239" s="32"/>
      <c r="L239" s="33"/>
      <c r="M239" s="160"/>
      <c r="N239" s="161"/>
      <c r="O239" s="58"/>
      <c r="P239" s="58"/>
      <c r="Q239" s="58"/>
      <c r="R239" s="58"/>
      <c r="S239" s="58"/>
      <c r="T239" s="5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143</v>
      </c>
      <c r="AU239" s="17" t="s">
        <v>88</v>
      </c>
    </row>
    <row r="240" spans="1:65" s="13" customFormat="1">
      <c r="B240" s="162"/>
      <c r="D240" s="157" t="s">
        <v>145</v>
      </c>
      <c r="E240" s="163" t="s">
        <v>1</v>
      </c>
      <c r="F240" s="164" t="s">
        <v>1520</v>
      </c>
      <c r="H240" s="165">
        <v>28.97</v>
      </c>
      <c r="I240" s="166"/>
      <c r="L240" s="162"/>
      <c r="M240" s="167"/>
      <c r="N240" s="168"/>
      <c r="O240" s="168"/>
      <c r="P240" s="168"/>
      <c r="Q240" s="168"/>
      <c r="R240" s="168"/>
      <c r="S240" s="168"/>
      <c r="T240" s="169"/>
      <c r="AT240" s="163" t="s">
        <v>145</v>
      </c>
      <c r="AU240" s="163" t="s">
        <v>88</v>
      </c>
      <c r="AV240" s="13" t="s">
        <v>88</v>
      </c>
      <c r="AW240" s="13" t="s">
        <v>31</v>
      </c>
      <c r="AX240" s="13" t="s">
        <v>85</v>
      </c>
      <c r="AY240" s="163" t="s">
        <v>134</v>
      </c>
    </row>
    <row r="241" spans="1:65" s="2" customFormat="1" ht="16.5" customHeight="1">
      <c r="A241" s="32"/>
      <c r="B241" s="143"/>
      <c r="C241" s="144" t="s">
        <v>325</v>
      </c>
      <c r="D241" s="144" t="s">
        <v>136</v>
      </c>
      <c r="E241" s="203" t="s">
        <v>1514</v>
      </c>
      <c r="F241" s="146" t="s">
        <v>1515</v>
      </c>
      <c r="G241" s="147" t="s">
        <v>208</v>
      </c>
      <c r="H241" s="148">
        <v>1.18</v>
      </c>
      <c r="I241" s="149"/>
      <c r="J241" s="150">
        <f>ROUND(I241*H241,2)</f>
        <v>0</v>
      </c>
      <c r="K241" s="146" t="s">
        <v>140</v>
      </c>
      <c r="L241" s="33"/>
      <c r="M241" s="151" t="s">
        <v>1</v>
      </c>
      <c r="N241" s="152" t="s">
        <v>42</v>
      </c>
      <c r="O241" s="58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5" t="s">
        <v>141</v>
      </c>
      <c r="AT241" s="155" t="s">
        <v>136</v>
      </c>
      <c r="AU241" s="155" t="s">
        <v>88</v>
      </c>
      <c r="AY241" s="17" t="s">
        <v>134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7" t="s">
        <v>85</v>
      </c>
      <c r="BK241" s="156">
        <f>ROUND(I241*H241,2)</f>
        <v>0</v>
      </c>
      <c r="BL241" s="17" t="s">
        <v>141</v>
      </c>
      <c r="BM241" s="155" t="s">
        <v>986</v>
      </c>
    </row>
    <row r="242" spans="1:65" s="2" customFormat="1" ht="19.5">
      <c r="A242" s="32"/>
      <c r="B242" s="33"/>
      <c r="C242" s="32"/>
      <c r="D242" s="157" t="s">
        <v>143</v>
      </c>
      <c r="E242" s="32"/>
      <c r="F242" s="158" t="s">
        <v>1516</v>
      </c>
      <c r="G242" s="32"/>
      <c r="H242" s="32"/>
      <c r="I242" s="159"/>
      <c r="J242" s="32"/>
      <c r="K242" s="32"/>
      <c r="L242" s="33"/>
      <c r="M242" s="160"/>
      <c r="N242" s="161"/>
      <c r="O242" s="58"/>
      <c r="P242" s="58"/>
      <c r="Q242" s="58"/>
      <c r="R242" s="58"/>
      <c r="S242" s="58"/>
      <c r="T242" s="59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7" t="s">
        <v>143</v>
      </c>
      <c r="AU242" s="17" t="s">
        <v>88</v>
      </c>
    </row>
    <row r="243" spans="1:65" s="14" customFormat="1">
      <c r="B243" s="170"/>
      <c r="D243" s="157" t="s">
        <v>145</v>
      </c>
      <c r="E243" s="171" t="s">
        <v>1</v>
      </c>
      <c r="F243" s="172" t="s">
        <v>1461</v>
      </c>
      <c r="H243" s="171" t="s">
        <v>1</v>
      </c>
      <c r="I243" s="173"/>
      <c r="L243" s="170"/>
      <c r="M243" s="174"/>
      <c r="N243" s="175"/>
      <c r="O243" s="175"/>
      <c r="P243" s="175"/>
      <c r="Q243" s="175"/>
      <c r="R243" s="175"/>
      <c r="S243" s="175"/>
      <c r="T243" s="176"/>
      <c r="AT243" s="171" t="s">
        <v>145</v>
      </c>
      <c r="AU243" s="171" t="s">
        <v>88</v>
      </c>
      <c r="AV243" s="14" t="s">
        <v>85</v>
      </c>
      <c r="AW243" s="14" t="s">
        <v>31</v>
      </c>
      <c r="AX243" s="14" t="s">
        <v>77</v>
      </c>
      <c r="AY243" s="171" t="s">
        <v>134</v>
      </c>
    </row>
    <row r="244" spans="1:65" s="13" customFormat="1">
      <c r="B244" s="162"/>
      <c r="D244" s="157" t="s">
        <v>145</v>
      </c>
      <c r="E244" s="163" t="s">
        <v>1</v>
      </c>
      <c r="F244" s="164" t="s">
        <v>1462</v>
      </c>
      <c r="H244" s="165">
        <v>1.18</v>
      </c>
      <c r="I244" s="166"/>
      <c r="L244" s="162"/>
      <c r="M244" s="167"/>
      <c r="N244" s="168"/>
      <c r="O244" s="168"/>
      <c r="P244" s="168"/>
      <c r="Q244" s="168"/>
      <c r="R244" s="168"/>
      <c r="S244" s="168"/>
      <c r="T244" s="169"/>
      <c r="AT244" s="163" t="s">
        <v>145</v>
      </c>
      <c r="AU244" s="163" t="s">
        <v>88</v>
      </c>
      <c r="AV244" s="13" t="s">
        <v>88</v>
      </c>
      <c r="AW244" s="13" t="s">
        <v>31</v>
      </c>
      <c r="AX244" s="13" t="s">
        <v>85</v>
      </c>
      <c r="AY244" s="163" t="s">
        <v>134</v>
      </c>
    </row>
    <row r="245" spans="1:65" s="2" customFormat="1" ht="21.75" customHeight="1">
      <c r="A245" s="32"/>
      <c r="B245" s="143"/>
      <c r="C245" s="144" t="s">
        <v>333</v>
      </c>
      <c r="D245" s="144" t="s">
        <v>136</v>
      </c>
      <c r="E245" s="203" t="s">
        <v>987</v>
      </c>
      <c r="F245" s="146" t="s">
        <v>988</v>
      </c>
      <c r="G245" s="147" t="s">
        <v>160</v>
      </c>
      <c r="H245" s="148">
        <v>1.98</v>
      </c>
      <c r="I245" s="149"/>
      <c r="J245" s="150">
        <f>ROUND(I245*H245,2)</f>
        <v>0</v>
      </c>
      <c r="K245" s="146" t="s">
        <v>140</v>
      </c>
      <c r="L245" s="33"/>
      <c r="M245" s="151" t="s">
        <v>1</v>
      </c>
      <c r="N245" s="152" t="s">
        <v>42</v>
      </c>
      <c r="O245" s="58"/>
      <c r="P245" s="153">
        <f>O245*H245</f>
        <v>0</v>
      </c>
      <c r="Q245" s="153">
        <v>7.8799999999999999E-3</v>
      </c>
      <c r="R245" s="153">
        <f>Q245*H245</f>
        <v>1.5602399999999999E-2</v>
      </c>
      <c r="S245" s="153">
        <v>0</v>
      </c>
      <c r="T245" s="154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5" t="s">
        <v>141</v>
      </c>
      <c r="AT245" s="155" t="s">
        <v>136</v>
      </c>
      <c r="AU245" s="155" t="s">
        <v>88</v>
      </c>
      <c r="AY245" s="17" t="s">
        <v>134</v>
      </c>
      <c r="BE245" s="156">
        <f>IF(N245="základní",J245,0)</f>
        <v>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7" t="s">
        <v>85</v>
      </c>
      <c r="BK245" s="156">
        <f>ROUND(I245*H245,2)</f>
        <v>0</v>
      </c>
      <c r="BL245" s="17" t="s">
        <v>141</v>
      </c>
      <c r="BM245" s="155" t="s">
        <v>989</v>
      </c>
    </row>
    <row r="246" spans="1:65" s="2" customFormat="1" ht="19.5">
      <c r="A246" s="32"/>
      <c r="B246" s="33"/>
      <c r="C246" s="32"/>
      <c r="D246" s="157" t="s">
        <v>143</v>
      </c>
      <c r="E246" s="32"/>
      <c r="F246" s="158" t="s">
        <v>990</v>
      </c>
      <c r="G246" s="32"/>
      <c r="H246" s="32"/>
      <c r="I246" s="159"/>
      <c r="J246" s="32"/>
      <c r="K246" s="32"/>
      <c r="L246" s="33"/>
      <c r="M246" s="160"/>
      <c r="N246" s="161"/>
      <c r="O246" s="58"/>
      <c r="P246" s="58"/>
      <c r="Q246" s="58"/>
      <c r="R246" s="58"/>
      <c r="S246" s="58"/>
      <c r="T246" s="59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7" t="s">
        <v>143</v>
      </c>
      <c r="AU246" s="17" t="s">
        <v>88</v>
      </c>
    </row>
    <row r="247" spans="1:65" s="14" customFormat="1">
      <c r="B247" s="170"/>
      <c r="D247" s="157" t="s">
        <v>145</v>
      </c>
      <c r="E247" s="171" t="s">
        <v>1</v>
      </c>
      <c r="F247" s="172" t="s">
        <v>991</v>
      </c>
      <c r="H247" s="171" t="s">
        <v>1</v>
      </c>
      <c r="I247" s="173"/>
      <c r="L247" s="170"/>
      <c r="M247" s="174"/>
      <c r="N247" s="175"/>
      <c r="O247" s="175"/>
      <c r="P247" s="175"/>
      <c r="Q247" s="175"/>
      <c r="R247" s="175"/>
      <c r="S247" s="175"/>
      <c r="T247" s="176"/>
      <c r="AT247" s="171" t="s">
        <v>145</v>
      </c>
      <c r="AU247" s="171" t="s">
        <v>88</v>
      </c>
      <c r="AV247" s="14" t="s">
        <v>85</v>
      </c>
      <c r="AW247" s="14" t="s">
        <v>31</v>
      </c>
      <c r="AX247" s="14" t="s">
        <v>77</v>
      </c>
      <c r="AY247" s="171" t="s">
        <v>134</v>
      </c>
    </row>
    <row r="248" spans="1:65" s="13" customFormat="1">
      <c r="B248" s="162"/>
      <c r="D248" s="157" t="s">
        <v>145</v>
      </c>
      <c r="E248" s="163" t="s">
        <v>1</v>
      </c>
      <c r="F248" s="164" t="s">
        <v>1463</v>
      </c>
      <c r="H248" s="165">
        <v>1.98</v>
      </c>
      <c r="I248" s="166"/>
      <c r="L248" s="162"/>
      <c r="M248" s="167"/>
      <c r="N248" s="168"/>
      <c r="O248" s="168"/>
      <c r="P248" s="168"/>
      <c r="Q248" s="168"/>
      <c r="R248" s="168"/>
      <c r="S248" s="168"/>
      <c r="T248" s="169"/>
      <c r="AT248" s="163" t="s">
        <v>145</v>
      </c>
      <c r="AU248" s="163" t="s">
        <v>88</v>
      </c>
      <c r="AV248" s="13" t="s">
        <v>88</v>
      </c>
      <c r="AW248" s="13" t="s">
        <v>31</v>
      </c>
      <c r="AX248" s="13" t="s">
        <v>85</v>
      </c>
      <c r="AY248" s="163" t="s">
        <v>134</v>
      </c>
    </row>
    <row r="249" spans="1:65" s="2" customFormat="1" ht="24.2" customHeight="1">
      <c r="A249" s="32"/>
      <c r="B249" s="143"/>
      <c r="C249" s="144" t="s">
        <v>339</v>
      </c>
      <c r="D249" s="144" t="s">
        <v>136</v>
      </c>
      <c r="E249" s="203" t="s">
        <v>992</v>
      </c>
      <c r="F249" s="146" t="s">
        <v>993</v>
      </c>
      <c r="G249" s="147" t="s">
        <v>160</v>
      </c>
      <c r="H249" s="148">
        <v>1.98</v>
      </c>
      <c r="I249" s="149"/>
      <c r="J249" s="150">
        <f>ROUND(I249*H249,2)</f>
        <v>0</v>
      </c>
      <c r="K249" s="146" t="s">
        <v>140</v>
      </c>
      <c r="L249" s="33"/>
      <c r="M249" s="151" t="s">
        <v>1</v>
      </c>
      <c r="N249" s="152" t="s">
        <v>42</v>
      </c>
      <c r="O249" s="58"/>
      <c r="P249" s="153">
        <f>O249*H249</f>
        <v>0</v>
      </c>
      <c r="Q249" s="153">
        <v>0</v>
      </c>
      <c r="R249" s="153">
        <f>Q249*H249</f>
        <v>0</v>
      </c>
      <c r="S249" s="153">
        <v>0</v>
      </c>
      <c r="T249" s="154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5" t="s">
        <v>141</v>
      </c>
      <c r="AT249" s="155" t="s">
        <v>136</v>
      </c>
      <c r="AU249" s="155" t="s">
        <v>88</v>
      </c>
      <c r="AY249" s="17" t="s">
        <v>134</v>
      </c>
      <c r="BE249" s="156">
        <f>IF(N249="základní",J249,0)</f>
        <v>0</v>
      </c>
      <c r="BF249" s="156">
        <f>IF(N249="snížená",J249,0)</f>
        <v>0</v>
      </c>
      <c r="BG249" s="156">
        <f>IF(N249="zákl. přenesená",J249,0)</f>
        <v>0</v>
      </c>
      <c r="BH249" s="156">
        <f>IF(N249="sníž. přenesená",J249,0)</f>
        <v>0</v>
      </c>
      <c r="BI249" s="156">
        <f>IF(N249="nulová",J249,0)</f>
        <v>0</v>
      </c>
      <c r="BJ249" s="17" t="s">
        <v>85</v>
      </c>
      <c r="BK249" s="156">
        <f>ROUND(I249*H249,2)</f>
        <v>0</v>
      </c>
      <c r="BL249" s="17" t="s">
        <v>141</v>
      </c>
      <c r="BM249" s="155" t="s">
        <v>994</v>
      </c>
    </row>
    <row r="250" spans="1:65" s="2" customFormat="1" ht="19.5">
      <c r="A250" s="32"/>
      <c r="B250" s="33"/>
      <c r="C250" s="32"/>
      <c r="D250" s="157" t="s">
        <v>143</v>
      </c>
      <c r="E250" s="32"/>
      <c r="F250" s="158" t="s">
        <v>995</v>
      </c>
      <c r="G250" s="32"/>
      <c r="H250" s="32"/>
      <c r="I250" s="159"/>
      <c r="J250" s="32"/>
      <c r="K250" s="32"/>
      <c r="L250" s="33"/>
      <c r="M250" s="160"/>
      <c r="N250" s="161"/>
      <c r="O250" s="58"/>
      <c r="P250" s="58"/>
      <c r="Q250" s="58"/>
      <c r="R250" s="58"/>
      <c r="S250" s="58"/>
      <c r="T250" s="59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7" t="s">
        <v>143</v>
      </c>
      <c r="AU250" s="17" t="s">
        <v>88</v>
      </c>
    </row>
    <row r="251" spans="1:65" s="13" customFormat="1">
      <c r="B251" s="162"/>
      <c r="D251" s="157" t="s">
        <v>145</v>
      </c>
      <c r="E251" s="163" t="s">
        <v>1</v>
      </c>
      <c r="F251" s="164" t="s">
        <v>1464</v>
      </c>
      <c r="H251" s="165">
        <v>1.98</v>
      </c>
      <c r="I251" s="166"/>
      <c r="L251" s="162"/>
      <c r="M251" s="167"/>
      <c r="N251" s="168"/>
      <c r="O251" s="168"/>
      <c r="P251" s="168"/>
      <c r="Q251" s="168"/>
      <c r="R251" s="168"/>
      <c r="S251" s="168"/>
      <c r="T251" s="169"/>
      <c r="AT251" s="163" t="s">
        <v>145</v>
      </c>
      <c r="AU251" s="163" t="s">
        <v>88</v>
      </c>
      <c r="AV251" s="13" t="s">
        <v>88</v>
      </c>
      <c r="AW251" s="13" t="s">
        <v>31</v>
      </c>
      <c r="AX251" s="13" t="s">
        <v>85</v>
      </c>
      <c r="AY251" s="163" t="s">
        <v>134</v>
      </c>
    </row>
    <row r="252" spans="1:65" s="2" customFormat="1" ht="16.5" customHeight="1">
      <c r="A252" s="32"/>
      <c r="B252" s="143"/>
      <c r="C252" s="144" t="s">
        <v>345</v>
      </c>
      <c r="D252" s="144" t="s">
        <v>136</v>
      </c>
      <c r="E252" s="145" t="s">
        <v>996</v>
      </c>
      <c r="F252" s="146" t="s">
        <v>997</v>
      </c>
      <c r="G252" s="147" t="s">
        <v>289</v>
      </c>
      <c r="H252" s="148">
        <v>4.7E-2</v>
      </c>
      <c r="I252" s="149"/>
      <c r="J252" s="150">
        <f>ROUND(I252*H252,2)</f>
        <v>0</v>
      </c>
      <c r="K252" s="146" t="s">
        <v>140</v>
      </c>
      <c r="L252" s="33"/>
      <c r="M252" s="151" t="s">
        <v>1</v>
      </c>
      <c r="N252" s="152" t="s">
        <v>42</v>
      </c>
      <c r="O252" s="58"/>
      <c r="P252" s="153">
        <f>O252*H252</f>
        <v>0</v>
      </c>
      <c r="Q252" s="153">
        <v>1.06277</v>
      </c>
      <c r="R252" s="153">
        <f>Q252*H252</f>
        <v>4.9950189999999998E-2</v>
      </c>
      <c r="S252" s="153">
        <v>0</v>
      </c>
      <c r="T252" s="154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5" t="s">
        <v>141</v>
      </c>
      <c r="AT252" s="155" t="s">
        <v>136</v>
      </c>
      <c r="AU252" s="155" t="s">
        <v>88</v>
      </c>
      <c r="AY252" s="17" t="s">
        <v>134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7" t="s">
        <v>85</v>
      </c>
      <c r="BK252" s="156">
        <f>ROUND(I252*H252,2)</f>
        <v>0</v>
      </c>
      <c r="BL252" s="17" t="s">
        <v>141</v>
      </c>
      <c r="BM252" s="155" t="s">
        <v>998</v>
      </c>
    </row>
    <row r="253" spans="1:65" s="2" customFormat="1">
      <c r="A253" s="32"/>
      <c r="B253" s="33"/>
      <c r="C253" s="32"/>
      <c r="D253" s="157" t="s">
        <v>143</v>
      </c>
      <c r="E253" s="32"/>
      <c r="F253" s="158" t="s">
        <v>999</v>
      </c>
      <c r="G253" s="32"/>
      <c r="H253" s="32"/>
      <c r="I253" s="159"/>
      <c r="J253" s="32"/>
      <c r="K253" s="32"/>
      <c r="L253" s="33"/>
      <c r="M253" s="160"/>
      <c r="N253" s="161"/>
      <c r="O253" s="58"/>
      <c r="P253" s="58"/>
      <c r="Q253" s="58"/>
      <c r="R253" s="58"/>
      <c r="S253" s="58"/>
      <c r="T253" s="5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7" t="s">
        <v>143</v>
      </c>
      <c r="AU253" s="17" t="s">
        <v>88</v>
      </c>
    </row>
    <row r="254" spans="1:65" s="13" customFormat="1">
      <c r="B254" s="162"/>
      <c r="D254" s="157" t="s">
        <v>145</v>
      </c>
      <c r="E254" s="163" t="s">
        <v>1</v>
      </c>
      <c r="F254" s="164" t="s">
        <v>1000</v>
      </c>
      <c r="H254" s="165">
        <v>4.7E-2</v>
      </c>
      <c r="I254" s="166"/>
      <c r="L254" s="162"/>
      <c r="M254" s="167"/>
      <c r="N254" s="168"/>
      <c r="O254" s="168"/>
      <c r="P254" s="168"/>
      <c r="Q254" s="168"/>
      <c r="R254" s="168"/>
      <c r="S254" s="168"/>
      <c r="T254" s="169"/>
      <c r="AT254" s="163" t="s">
        <v>145</v>
      </c>
      <c r="AU254" s="163" t="s">
        <v>88</v>
      </c>
      <c r="AV254" s="13" t="s">
        <v>88</v>
      </c>
      <c r="AW254" s="13" t="s">
        <v>31</v>
      </c>
      <c r="AX254" s="13" t="s">
        <v>85</v>
      </c>
      <c r="AY254" s="163" t="s">
        <v>134</v>
      </c>
    </row>
    <row r="255" spans="1:65" s="12" customFormat="1" ht="22.9" customHeight="1">
      <c r="B255" s="130"/>
      <c r="D255" s="131" t="s">
        <v>76</v>
      </c>
      <c r="E255" s="141" t="s">
        <v>168</v>
      </c>
      <c r="F255" s="141" t="s">
        <v>393</v>
      </c>
      <c r="I255" s="133"/>
      <c r="J255" s="142">
        <f>BK255</f>
        <v>0</v>
      </c>
      <c r="L255" s="130"/>
      <c r="M255" s="135"/>
      <c r="N255" s="136"/>
      <c r="O255" s="136"/>
      <c r="P255" s="137">
        <f>SUM(P256:P263)</f>
        <v>0</v>
      </c>
      <c r="Q255" s="136"/>
      <c r="R255" s="137">
        <f>SUM(R256:R263)</f>
        <v>0</v>
      </c>
      <c r="S255" s="136"/>
      <c r="T255" s="138">
        <f>SUM(T256:T263)</f>
        <v>0</v>
      </c>
      <c r="AR255" s="131" t="s">
        <v>85</v>
      </c>
      <c r="AT255" s="139" t="s">
        <v>76</v>
      </c>
      <c r="AU255" s="139" t="s">
        <v>85</v>
      </c>
      <c r="AY255" s="131" t="s">
        <v>134</v>
      </c>
      <c r="BK255" s="140">
        <f>SUM(BK256:BK263)</f>
        <v>0</v>
      </c>
    </row>
    <row r="256" spans="1:65" s="2" customFormat="1" ht="16.5" customHeight="1">
      <c r="A256" s="32"/>
      <c r="B256" s="143"/>
      <c r="C256" s="144" t="s">
        <v>353</v>
      </c>
      <c r="D256" s="144" t="s">
        <v>136</v>
      </c>
      <c r="E256" s="145" t="s">
        <v>395</v>
      </c>
      <c r="F256" s="146" t="s">
        <v>396</v>
      </c>
      <c r="G256" s="147" t="s">
        <v>160</v>
      </c>
      <c r="H256" s="148">
        <v>208.98</v>
      </c>
      <c r="I256" s="149"/>
      <c r="J256" s="150">
        <f>ROUND(I256*H256,2)</f>
        <v>0</v>
      </c>
      <c r="K256" s="146" t="s">
        <v>140</v>
      </c>
      <c r="L256" s="33"/>
      <c r="M256" s="151" t="s">
        <v>1</v>
      </c>
      <c r="N256" s="152" t="s">
        <v>42</v>
      </c>
      <c r="O256" s="58"/>
      <c r="P256" s="153">
        <f>O256*H256</f>
        <v>0</v>
      </c>
      <c r="Q256" s="153">
        <v>0</v>
      </c>
      <c r="R256" s="153">
        <f>Q256*H256</f>
        <v>0</v>
      </c>
      <c r="S256" s="153">
        <v>0</v>
      </c>
      <c r="T256" s="154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5" t="s">
        <v>141</v>
      </c>
      <c r="AT256" s="155" t="s">
        <v>136</v>
      </c>
      <c r="AU256" s="155" t="s">
        <v>88</v>
      </c>
      <c r="AY256" s="17" t="s">
        <v>134</v>
      </c>
      <c r="BE256" s="156">
        <f>IF(N256="základní",J256,0)</f>
        <v>0</v>
      </c>
      <c r="BF256" s="156">
        <f>IF(N256="snížená",J256,0)</f>
        <v>0</v>
      </c>
      <c r="BG256" s="156">
        <f>IF(N256="zákl. přenesená",J256,0)</f>
        <v>0</v>
      </c>
      <c r="BH256" s="156">
        <f>IF(N256="sníž. přenesená",J256,0)</f>
        <v>0</v>
      </c>
      <c r="BI256" s="156">
        <f>IF(N256="nulová",J256,0)</f>
        <v>0</v>
      </c>
      <c r="BJ256" s="17" t="s">
        <v>85</v>
      </c>
      <c r="BK256" s="156">
        <f>ROUND(I256*H256,2)</f>
        <v>0</v>
      </c>
      <c r="BL256" s="17" t="s">
        <v>141</v>
      </c>
      <c r="BM256" s="155" t="s">
        <v>1001</v>
      </c>
    </row>
    <row r="257" spans="1:65" s="2" customFormat="1">
      <c r="A257" s="32"/>
      <c r="B257" s="33"/>
      <c r="C257" s="32"/>
      <c r="D257" s="157" t="s">
        <v>143</v>
      </c>
      <c r="E257" s="32"/>
      <c r="F257" s="158" t="s">
        <v>398</v>
      </c>
      <c r="G257" s="32"/>
      <c r="H257" s="32"/>
      <c r="I257" s="159"/>
      <c r="J257" s="32"/>
      <c r="K257" s="32"/>
      <c r="L257" s="33"/>
      <c r="M257" s="160"/>
      <c r="N257" s="161"/>
      <c r="O257" s="58"/>
      <c r="P257" s="58"/>
      <c r="Q257" s="58"/>
      <c r="R257" s="58"/>
      <c r="S257" s="58"/>
      <c r="T257" s="59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7" t="s">
        <v>143</v>
      </c>
      <c r="AU257" s="17" t="s">
        <v>88</v>
      </c>
    </row>
    <row r="258" spans="1:65" s="14" customFormat="1">
      <c r="B258" s="170"/>
      <c r="D258" s="157" t="s">
        <v>145</v>
      </c>
      <c r="E258" s="171" t="s">
        <v>1</v>
      </c>
      <c r="F258" s="172" t="s">
        <v>399</v>
      </c>
      <c r="H258" s="171" t="s">
        <v>1</v>
      </c>
      <c r="I258" s="173"/>
      <c r="L258" s="170"/>
      <c r="M258" s="174"/>
      <c r="N258" s="175"/>
      <c r="O258" s="175"/>
      <c r="P258" s="175"/>
      <c r="Q258" s="175"/>
      <c r="R258" s="175"/>
      <c r="S258" s="175"/>
      <c r="T258" s="176"/>
      <c r="AT258" s="171" t="s">
        <v>145</v>
      </c>
      <c r="AU258" s="171" t="s">
        <v>88</v>
      </c>
      <c r="AV258" s="14" t="s">
        <v>85</v>
      </c>
      <c r="AW258" s="14" t="s">
        <v>31</v>
      </c>
      <c r="AX258" s="14" t="s">
        <v>77</v>
      </c>
      <c r="AY258" s="171" t="s">
        <v>134</v>
      </c>
    </row>
    <row r="259" spans="1:65" s="13" customFormat="1">
      <c r="B259" s="162"/>
      <c r="D259" s="157" t="s">
        <v>145</v>
      </c>
      <c r="E259" s="163" t="s">
        <v>1</v>
      </c>
      <c r="F259" s="164" t="s">
        <v>1002</v>
      </c>
      <c r="H259" s="165">
        <v>208.98</v>
      </c>
      <c r="I259" s="166"/>
      <c r="L259" s="162"/>
      <c r="M259" s="167"/>
      <c r="N259" s="168"/>
      <c r="O259" s="168"/>
      <c r="P259" s="168"/>
      <c r="Q259" s="168"/>
      <c r="R259" s="168"/>
      <c r="S259" s="168"/>
      <c r="T259" s="169"/>
      <c r="AT259" s="163" t="s">
        <v>145</v>
      </c>
      <c r="AU259" s="163" t="s">
        <v>88</v>
      </c>
      <c r="AV259" s="13" t="s">
        <v>88</v>
      </c>
      <c r="AW259" s="13" t="s">
        <v>31</v>
      </c>
      <c r="AX259" s="13" t="s">
        <v>85</v>
      </c>
      <c r="AY259" s="163" t="s">
        <v>134</v>
      </c>
    </row>
    <row r="260" spans="1:65" s="2" customFormat="1" ht="16.5" customHeight="1">
      <c r="A260" s="32"/>
      <c r="B260" s="143"/>
      <c r="C260" s="144" t="s">
        <v>361</v>
      </c>
      <c r="D260" s="144" t="s">
        <v>136</v>
      </c>
      <c r="E260" s="145" t="s">
        <v>402</v>
      </c>
      <c r="F260" s="146" t="s">
        <v>403</v>
      </c>
      <c r="G260" s="147" t="s">
        <v>160</v>
      </c>
      <c r="H260" s="148">
        <v>208.98</v>
      </c>
      <c r="I260" s="149"/>
      <c r="J260" s="150">
        <f>ROUND(I260*H260,2)</f>
        <v>0</v>
      </c>
      <c r="K260" s="146" t="s">
        <v>140</v>
      </c>
      <c r="L260" s="33"/>
      <c r="M260" s="151" t="s">
        <v>1</v>
      </c>
      <c r="N260" s="152" t="s">
        <v>42</v>
      </c>
      <c r="O260" s="58"/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141</v>
      </c>
      <c r="AT260" s="155" t="s">
        <v>136</v>
      </c>
      <c r="AU260" s="155" t="s">
        <v>88</v>
      </c>
      <c r="AY260" s="17" t="s">
        <v>134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7" t="s">
        <v>85</v>
      </c>
      <c r="BK260" s="156">
        <f>ROUND(I260*H260,2)</f>
        <v>0</v>
      </c>
      <c r="BL260" s="17" t="s">
        <v>141</v>
      </c>
      <c r="BM260" s="155" t="s">
        <v>1003</v>
      </c>
    </row>
    <row r="261" spans="1:65" s="2" customFormat="1">
      <c r="A261" s="32"/>
      <c r="B261" s="33"/>
      <c r="C261" s="32"/>
      <c r="D261" s="157" t="s">
        <v>143</v>
      </c>
      <c r="E261" s="32"/>
      <c r="F261" s="158" t="s">
        <v>405</v>
      </c>
      <c r="G261" s="32"/>
      <c r="H261" s="32"/>
      <c r="I261" s="159"/>
      <c r="J261" s="32"/>
      <c r="K261" s="32"/>
      <c r="L261" s="33"/>
      <c r="M261" s="160"/>
      <c r="N261" s="161"/>
      <c r="O261" s="58"/>
      <c r="P261" s="58"/>
      <c r="Q261" s="58"/>
      <c r="R261" s="58"/>
      <c r="S261" s="58"/>
      <c r="T261" s="59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7" t="s">
        <v>143</v>
      </c>
      <c r="AU261" s="17" t="s">
        <v>88</v>
      </c>
    </row>
    <row r="262" spans="1:65" s="14" customFormat="1">
      <c r="B262" s="170"/>
      <c r="D262" s="157" t="s">
        <v>145</v>
      </c>
      <c r="E262" s="171" t="s">
        <v>1</v>
      </c>
      <c r="F262" s="172" t="s">
        <v>399</v>
      </c>
      <c r="H262" s="171" t="s">
        <v>1</v>
      </c>
      <c r="I262" s="173"/>
      <c r="L262" s="170"/>
      <c r="M262" s="174"/>
      <c r="N262" s="175"/>
      <c r="O262" s="175"/>
      <c r="P262" s="175"/>
      <c r="Q262" s="175"/>
      <c r="R262" s="175"/>
      <c r="S262" s="175"/>
      <c r="T262" s="176"/>
      <c r="AT262" s="171" t="s">
        <v>145</v>
      </c>
      <c r="AU262" s="171" t="s">
        <v>88</v>
      </c>
      <c r="AV262" s="14" t="s">
        <v>85</v>
      </c>
      <c r="AW262" s="14" t="s">
        <v>31</v>
      </c>
      <c r="AX262" s="14" t="s">
        <v>77</v>
      </c>
      <c r="AY262" s="171" t="s">
        <v>134</v>
      </c>
    </row>
    <row r="263" spans="1:65" s="13" customFormat="1">
      <c r="B263" s="162"/>
      <c r="D263" s="157" t="s">
        <v>145</v>
      </c>
      <c r="E263" s="163" t="s">
        <v>1</v>
      </c>
      <c r="F263" s="164" t="s">
        <v>1004</v>
      </c>
      <c r="H263" s="165">
        <v>208.98</v>
      </c>
      <c r="I263" s="166"/>
      <c r="L263" s="162"/>
      <c r="M263" s="167"/>
      <c r="N263" s="168"/>
      <c r="O263" s="168"/>
      <c r="P263" s="168"/>
      <c r="Q263" s="168"/>
      <c r="R263" s="168"/>
      <c r="S263" s="168"/>
      <c r="T263" s="169"/>
      <c r="AT263" s="163" t="s">
        <v>145</v>
      </c>
      <c r="AU263" s="163" t="s">
        <v>88</v>
      </c>
      <c r="AV263" s="13" t="s">
        <v>88</v>
      </c>
      <c r="AW263" s="13" t="s">
        <v>31</v>
      </c>
      <c r="AX263" s="13" t="s">
        <v>85</v>
      </c>
      <c r="AY263" s="163" t="s">
        <v>134</v>
      </c>
    </row>
    <row r="264" spans="1:65" s="12" customFormat="1" ht="22.9" customHeight="1">
      <c r="B264" s="130"/>
      <c r="D264" s="131" t="s">
        <v>76</v>
      </c>
      <c r="E264" s="141" t="s">
        <v>190</v>
      </c>
      <c r="F264" s="141" t="s">
        <v>407</v>
      </c>
      <c r="I264" s="133"/>
      <c r="J264" s="142">
        <f>BK264</f>
        <v>0</v>
      </c>
      <c r="L264" s="130"/>
      <c r="M264" s="135"/>
      <c r="N264" s="136"/>
      <c r="O264" s="136"/>
      <c r="P264" s="137">
        <f>SUM(P265:P408)</f>
        <v>0</v>
      </c>
      <c r="Q264" s="136"/>
      <c r="R264" s="137">
        <f>SUM(R265:R408)</f>
        <v>1.2195807800000003</v>
      </c>
      <c r="S264" s="136"/>
      <c r="T264" s="138">
        <f>SUM(T265:T408)</f>
        <v>0.90200000000000002</v>
      </c>
      <c r="AR264" s="131" t="s">
        <v>85</v>
      </c>
      <c r="AT264" s="139" t="s">
        <v>76</v>
      </c>
      <c r="AU264" s="139" t="s">
        <v>85</v>
      </c>
      <c r="AY264" s="131" t="s">
        <v>134</v>
      </c>
      <c r="BK264" s="140">
        <f>SUM(BK265:BK408)</f>
        <v>0</v>
      </c>
    </row>
    <row r="265" spans="1:65" s="2" customFormat="1" ht="16.5" customHeight="1">
      <c r="A265" s="32"/>
      <c r="B265" s="143"/>
      <c r="C265" s="144" t="s">
        <v>368</v>
      </c>
      <c r="D265" s="144" t="s">
        <v>136</v>
      </c>
      <c r="E265" s="203" t="s">
        <v>1005</v>
      </c>
      <c r="F265" s="146" t="s">
        <v>1006</v>
      </c>
      <c r="G265" s="147" t="s">
        <v>177</v>
      </c>
      <c r="H265" s="148">
        <v>222.7</v>
      </c>
      <c r="I265" s="149"/>
      <c r="J265" s="150">
        <f>ROUND(I265*H265,2)</f>
        <v>0</v>
      </c>
      <c r="K265" s="146" t="s">
        <v>140</v>
      </c>
      <c r="L265" s="33"/>
      <c r="M265" s="151" t="s">
        <v>1</v>
      </c>
      <c r="N265" s="152" t="s">
        <v>42</v>
      </c>
      <c r="O265" s="58"/>
      <c r="P265" s="153">
        <f>O265*H265</f>
        <v>0</v>
      </c>
      <c r="Q265" s="153">
        <v>0</v>
      </c>
      <c r="R265" s="153">
        <f>Q265*H265</f>
        <v>0</v>
      </c>
      <c r="S265" s="153">
        <v>2.5000000000000001E-3</v>
      </c>
      <c r="T265" s="154">
        <f>S265*H265</f>
        <v>0.55674999999999997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5" t="s">
        <v>141</v>
      </c>
      <c r="AT265" s="155" t="s">
        <v>136</v>
      </c>
      <c r="AU265" s="155" t="s">
        <v>88</v>
      </c>
      <c r="AY265" s="17" t="s">
        <v>134</v>
      </c>
      <c r="BE265" s="156">
        <f>IF(N265="základní",J265,0)</f>
        <v>0</v>
      </c>
      <c r="BF265" s="156">
        <f>IF(N265="snížená",J265,0)</f>
        <v>0</v>
      </c>
      <c r="BG265" s="156">
        <f>IF(N265="zákl. přenesená",J265,0)</f>
        <v>0</v>
      </c>
      <c r="BH265" s="156">
        <f>IF(N265="sníž. přenesená",J265,0)</f>
        <v>0</v>
      </c>
      <c r="BI265" s="156">
        <f>IF(N265="nulová",J265,0)</f>
        <v>0</v>
      </c>
      <c r="BJ265" s="17" t="s">
        <v>85</v>
      </c>
      <c r="BK265" s="156">
        <f>ROUND(I265*H265,2)</f>
        <v>0</v>
      </c>
      <c r="BL265" s="17" t="s">
        <v>141</v>
      </c>
      <c r="BM265" s="155" t="s">
        <v>1007</v>
      </c>
    </row>
    <row r="266" spans="1:65" s="2" customFormat="1">
      <c r="A266" s="32"/>
      <c r="B266" s="33"/>
      <c r="C266" s="32"/>
      <c r="D266" s="157" t="s">
        <v>143</v>
      </c>
      <c r="E266" s="32"/>
      <c r="F266" s="158" t="s">
        <v>1008</v>
      </c>
      <c r="G266" s="32"/>
      <c r="H266" s="32"/>
      <c r="I266" s="159"/>
      <c r="J266" s="32"/>
      <c r="K266" s="32"/>
      <c r="L266" s="33"/>
      <c r="M266" s="160"/>
      <c r="N266" s="161"/>
      <c r="O266" s="58"/>
      <c r="P266" s="58"/>
      <c r="Q266" s="58"/>
      <c r="R266" s="58"/>
      <c r="S266" s="58"/>
      <c r="T266" s="59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7" t="s">
        <v>143</v>
      </c>
      <c r="AU266" s="17" t="s">
        <v>88</v>
      </c>
    </row>
    <row r="267" spans="1:65" s="14" customFormat="1">
      <c r="B267" s="170"/>
      <c r="D267" s="157" t="s">
        <v>145</v>
      </c>
      <c r="E267" s="171" t="s">
        <v>1</v>
      </c>
      <c r="F267" s="172" t="s">
        <v>1009</v>
      </c>
      <c r="H267" s="171" t="s">
        <v>1</v>
      </c>
      <c r="I267" s="173"/>
      <c r="L267" s="170"/>
      <c r="M267" s="174"/>
      <c r="N267" s="175"/>
      <c r="O267" s="175"/>
      <c r="P267" s="175"/>
      <c r="Q267" s="175"/>
      <c r="R267" s="175"/>
      <c r="S267" s="175"/>
      <c r="T267" s="176"/>
      <c r="AT267" s="171" t="s">
        <v>145</v>
      </c>
      <c r="AU267" s="171" t="s">
        <v>88</v>
      </c>
      <c r="AV267" s="14" t="s">
        <v>85</v>
      </c>
      <c r="AW267" s="14" t="s">
        <v>31</v>
      </c>
      <c r="AX267" s="14" t="s">
        <v>77</v>
      </c>
      <c r="AY267" s="171" t="s">
        <v>134</v>
      </c>
    </row>
    <row r="268" spans="1:65" s="13" customFormat="1">
      <c r="B268" s="162"/>
      <c r="D268" s="157" t="s">
        <v>145</v>
      </c>
      <c r="E268" s="163" t="s">
        <v>1</v>
      </c>
      <c r="F268" s="164" t="s">
        <v>1010</v>
      </c>
      <c r="H268" s="165">
        <v>222.7</v>
      </c>
      <c r="I268" s="166"/>
      <c r="L268" s="162"/>
      <c r="M268" s="167"/>
      <c r="N268" s="168"/>
      <c r="O268" s="168"/>
      <c r="P268" s="168"/>
      <c r="Q268" s="168"/>
      <c r="R268" s="168"/>
      <c r="S268" s="168"/>
      <c r="T268" s="169"/>
      <c r="AT268" s="163" t="s">
        <v>145</v>
      </c>
      <c r="AU268" s="163" t="s">
        <v>88</v>
      </c>
      <c r="AV268" s="13" t="s">
        <v>88</v>
      </c>
      <c r="AW268" s="13" t="s">
        <v>31</v>
      </c>
      <c r="AX268" s="13" t="s">
        <v>85</v>
      </c>
      <c r="AY268" s="163" t="s">
        <v>134</v>
      </c>
    </row>
    <row r="269" spans="1:65" s="2" customFormat="1" ht="16.5" customHeight="1">
      <c r="A269" s="32"/>
      <c r="B269" s="143"/>
      <c r="C269" s="144" t="s">
        <v>374</v>
      </c>
      <c r="D269" s="144" t="s">
        <v>136</v>
      </c>
      <c r="E269" s="145" t="s">
        <v>1011</v>
      </c>
      <c r="F269" s="146" t="s">
        <v>1012</v>
      </c>
      <c r="G269" s="147" t="s">
        <v>177</v>
      </c>
      <c r="H269" s="148">
        <v>35.5</v>
      </c>
      <c r="I269" s="149"/>
      <c r="J269" s="150">
        <f>ROUND(I269*H269,2)</f>
        <v>0</v>
      </c>
      <c r="K269" s="146" t="s">
        <v>140</v>
      </c>
      <c r="L269" s="33"/>
      <c r="M269" s="151" t="s">
        <v>1</v>
      </c>
      <c r="N269" s="152" t="s">
        <v>42</v>
      </c>
      <c r="O269" s="58"/>
      <c r="P269" s="153">
        <f>O269*H269</f>
        <v>0</v>
      </c>
      <c r="Q269" s="153">
        <v>0</v>
      </c>
      <c r="R269" s="153">
        <f>Q269*H269</f>
        <v>0</v>
      </c>
      <c r="S269" s="153">
        <v>5.4999999999999997E-3</v>
      </c>
      <c r="T269" s="154">
        <f>S269*H269</f>
        <v>0.19524999999999998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5" t="s">
        <v>141</v>
      </c>
      <c r="AT269" s="155" t="s">
        <v>136</v>
      </c>
      <c r="AU269" s="155" t="s">
        <v>88</v>
      </c>
      <c r="AY269" s="17" t="s">
        <v>134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7" t="s">
        <v>85</v>
      </c>
      <c r="BK269" s="156">
        <f>ROUND(I269*H269,2)</f>
        <v>0</v>
      </c>
      <c r="BL269" s="17" t="s">
        <v>141</v>
      </c>
      <c r="BM269" s="155" t="s">
        <v>1013</v>
      </c>
    </row>
    <row r="270" spans="1:65" s="2" customFormat="1">
      <c r="A270" s="32"/>
      <c r="B270" s="33"/>
      <c r="C270" s="32"/>
      <c r="D270" s="157" t="s">
        <v>143</v>
      </c>
      <c r="E270" s="32"/>
      <c r="F270" s="158" t="s">
        <v>1014</v>
      </c>
      <c r="G270" s="32"/>
      <c r="H270" s="32"/>
      <c r="I270" s="159"/>
      <c r="J270" s="32"/>
      <c r="K270" s="32"/>
      <c r="L270" s="33"/>
      <c r="M270" s="160"/>
      <c r="N270" s="161"/>
      <c r="O270" s="58"/>
      <c r="P270" s="58"/>
      <c r="Q270" s="58"/>
      <c r="R270" s="58"/>
      <c r="S270" s="58"/>
      <c r="T270" s="59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7" t="s">
        <v>143</v>
      </c>
      <c r="AU270" s="17" t="s">
        <v>88</v>
      </c>
    </row>
    <row r="271" spans="1:65" s="14" customFormat="1">
      <c r="B271" s="170"/>
      <c r="D271" s="157" t="s">
        <v>145</v>
      </c>
      <c r="E271" s="171" t="s">
        <v>1</v>
      </c>
      <c r="F271" s="172" t="s">
        <v>1015</v>
      </c>
      <c r="H271" s="171" t="s">
        <v>1</v>
      </c>
      <c r="I271" s="173"/>
      <c r="L271" s="170"/>
      <c r="M271" s="174"/>
      <c r="N271" s="175"/>
      <c r="O271" s="175"/>
      <c r="P271" s="175"/>
      <c r="Q271" s="175"/>
      <c r="R271" s="175"/>
      <c r="S271" s="175"/>
      <c r="T271" s="176"/>
      <c r="AT271" s="171" t="s">
        <v>145</v>
      </c>
      <c r="AU271" s="171" t="s">
        <v>88</v>
      </c>
      <c r="AV271" s="14" t="s">
        <v>85</v>
      </c>
      <c r="AW271" s="14" t="s">
        <v>31</v>
      </c>
      <c r="AX271" s="14" t="s">
        <v>77</v>
      </c>
      <c r="AY271" s="171" t="s">
        <v>134</v>
      </c>
    </row>
    <row r="272" spans="1:65" s="13" customFormat="1">
      <c r="B272" s="162"/>
      <c r="D272" s="157" t="s">
        <v>145</v>
      </c>
      <c r="E272" s="163" t="s">
        <v>1</v>
      </c>
      <c r="F272" s="164" t="s">
        <v>1016</v>
      </c>
      <c r="H272" s="165">
        <v>35.5</v>
      </c>
      <c r="I272" s="166"/>
      <c r="L272" s="162"/>
      <c r="M272" s="167"/>
      <c r="N272" s="168"/>
      <c r="O272" s="168"/>
      <c r="P272" s="168"/>
      <c r="Q272" s="168"/>
      <c r="R272" s="168"/>
      <c r="S272" s="168"/>
      <c r="T272" s="169"/>
      <c r="AT272" s="163" t="s">
        <v>145</v>
      </c>
      <c r="AU272" s="163" t="s">
        <v>88</v>
      </c>
      <c r="AV272" s="13" t="s">
        <v>88</v>
      </c>
      <c r="AW272" s="13" t="s">
        <v>31</v>
      </c>
      <c r="AX272" s="13" t="s">
        <v>85</v>
      </c>
      <c r="AY272" s="163" t="s">
        <v>134</v>
      </c>
    </row>
    <row r="273" spans="1:65" s="2" customFormat="1" ht="21.75" customHeight="1">
      <c r="A273" s="32"/>
      <c r="B273" s="143"/>
      <c r="C273" s="144" t="s">
        <v>379</v>
      </c>
      <c r="D273" s="144" t="s">
        <v>136</v>
      </c>
      <c r="E273" s="145" t="s">
        <v>1017</v>
      </c>
      <c r="F273" s="146" t="s">
        <v>1018</v>
      </c>
      <c r="G273" s="147" t="s">
        <v>177</v>
      </c>
      <c r="H273" s="148">
        <v>223.7</v>
      </c>
      <c r="I273" s="149"/>
      <c r="J273" s="150">
        <f>ROUND(I273*H273,2)</f>
        <v>0</v>
      </c>
      <c r="K273" s="146" t="s">
        <v>140</v>
      </c>
      <c r="L273" s="33"/>
      <c r="M273" s="151" t="s">
        <v>1</v>
      </c>
      <c r="N273" s="152" t="s">
        <v>42</v>
      </c>
      <c r="O273" s="58"/>
      <c r="P273" s="153">
        <f>O273*H273</f>
        <v>0</v>
      </c>
      <c r="Q273" s="153">
        <v>0</v>
      </c>
      <c r="R273" s="153">
        <f>Q273*H273</f>
        <v>0</v>
      </c>
      <c r="S273" s="153">
        <v>0</v>
      </c>
      <c r="T273" s="154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5" t="s">
        <v>141</v>
      </c>
      <c r="AT273" s="155" t="s">
        <v>136</v>
      </c>
      <c r="AU273" s="155" t="s">
        <v>88</v>
      </c>
      <c r="AY273" s="17" t="s">
        <v>134</v>
      </c>
      <c r="BE273" s="156">
        <f>IF(N273="základní",J273,0)</f>
        <v>0</v>
      </c>
      <c r="BF273" s="156">
        <f>IF(N273="snížená",J273,0)</f>
        <v>0</v>
      </c>
      <c r="BG273" s="156">
        <f>IF(N273="zákl. přenesená",J273,0)</f>
        <v>0</v>
      </c>
      <c r="BH273" s="156">
        <f>IF(N273="sníž. přenesená",J273,0)</f>
        <v>0</v>
      </c>
      <c r="BI273" s="156">
        <f>IF(N273="nulová",J273,0)</f>
        <v>0</v>
      </c>
      <c r="BJ273" s="17" t="s">
        <v>85</v>
      </c>
      <c r="BK273" s="156">
        <f>ROUND(I273*H273,2)</f>
        <v>0</v>
      </c>
      <c r="BL273" s="17" t="s">
        <v>141</v>
      </c>
      <c r="BM273" s="155" t="s">
        <v>1019</v>
      </c>
    </row>
    <row r="274" spans="1:65" s="2" customFormat="1">
      <c r="A274" s="32"/>
      <c r="B274" s="33"/>
      <c r="C274" s="32"/>
      <c r="D274" s="157" t="s">
        <v>143</v>
      </c>
      <c r="E274" s="32"/>
      <c r="F274" s="158" t="s">
        <v>1020</v>
      </c>
      <c r="G274" s="32"/>
      <c r="H274" s="32"/>
      <c r="I274" s="159"/>
      <c r="J274" s="32"/>
      <c r="K274" s="32"/>
      <c r="L274" s="33"/>
      <c r="M274" s="160"/>
      <c r="N274" s="161"/>
      <c r="O274" s="58"/>
      <c r="P274" s="58"/>
      <c r="Q274" s="58"/>
      <c r="R274" s="58"/>
      <c r="S274" s="58"/>
      <c r="T274" s="59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7" t="s">
        <v>143</v>
      </c>
      <c r="AU274" s="17" t="s">
        <v>88</v>
      </c>
    </row>
    <row r="275" spans="1:65" s="13" customFormat="1">
      <c r="B275" s="162"/>
      <c r="D275" s="157" t="s">
        <v>145</v>
      </c>
      <c r="E275" s="163" t="s">
        <v>1</v>
      </c>
      <c r="F275" s="164" t="s">
        <v>1021</v>
      </c>
      <c r="H275" s="165">
        <v>223.7</v>
      </c>
      <c r="I275" s="166"/>
      <c r="L275" s="162"/>
      <c r="M275" s="167"/>
      <c r="N275" s="168"/>
      <c r="O275" s="168"/>
      <c r="P275" s="168"/>
      <c r="Q275" s="168"/>
      <c r="R275" s="168"/>
      <c r="S275" s="168"/>
      <c r="T275" s="169"/>
      <c r="AT275" s="163" t="s">
        <v>145</v>
      </c>
      <c r="AU275" s="163" t="s">
        <v>88</v>
      </c>
      <c r="AV275" s="13" t="s">
        <v>88</v>
      </c>
      <c r="AW275" s="13" t="s">
        <v>31</v>
      </c>
      <c r="AX275" s="13" t="s">
        <v>85</v>
      </c>
      <c r="AY275" s="163" t="s">
        <v>134</v>
      </c>
    </row>
    <row r="276" spans="1:65" s="14" customFormat="1">
      <c r="B276" s="170"/>
      <c r="D276" s="157" t="s">
        <v>145</v>
      </c>
      <c r="E276" s="171" t="s">
        <v>1</v>
      </c>
      <c r="F276" s="172" t="s">
        <v>1022</v>
      </c>
      <c r="H276" s="171" t="s">
        <v>1</v>
      </c>
      <c r="I276" s="173"/>
      <c r="L276" s="170"/>
      <c r="M276" s="174"/>
      <c r="N276" s="175"/>
      <c r="O276" s="175"/>
      <c r="P276" s="175"/>
      <c r="Q276" s="175"/>
      <c r="R276" s="175"/>
      <c r="S276" s="175"/>
      <c r="T276" s="176"/>
      <c r="AT276" s="171" t="s">
        <v>145</v>
      </c>
      <c r="AU276" s="171" t="s">
        <v>88</v>
      </c>
      <c r="AV276" s="14" t="s">
        <v>85</v>
      </c>
      <c r="AW276" s="14" t="s">
        <v>31</v>
      </c>
      <c r="AX276" s="14" t="s">
        <v>77</v>
      </c>
      <c r="AY276" s="171" t="s">
        <v>134</v>
      </c>
    </row>
    <row r="277" spans="1:65" s="2" customFormat="1" ht="16.5" customHeight="1">
      <c r="A277" s="32"/>
      <c r="B277" s="143"/>
      <c r="C277" s="185" t="s">
        <v>384</v>
      </c>
      <c r="D277" s="185" t="s">
        <v>326</v>
      </c>
      <c r="E277" s="186" t="s">
        <v>1023</v>
      </c>
      <c r="F277" s="187" t="s">
        <v>1024</v>
      </c>
      <c r="G277" s="188" t="s">
        <v>177</v>
      </c>
      <c r="H277" s="189">
        <v>227.05600000000001</v>
      </c>
      <c r="I277" s="190"/>
      <c r="J277" s="191">
        <f>ROUND(I277*H277,2)</f>
        <v>0</v>
      </c>
      <c r="K277" s="187" t="s">
        <v>140</v>
      </c>
      <c r="L277" s="192"/>
      <c r="M277" s="193" t="s">
        <v>1</v>
      </c>
      <c r="N277" s="194" t="s">
        <v>42</v>
      </c>
      <c r="O277" s="58"/>
      <c r="P277" s="153">
        <f>O277*H277</f>
        <v>0</v>
      </c>
      <c r="Q277" s="153">
        <v>2.14E-3</v>
      </c>
      <c r="R277" s="153">
        <f>Q277*H277</f>
        <v>0.48589984000000003</v>
      </c>
      <c r="S277" s="153">
        <v>0</v>
      </c>
      <c r="T277" s="154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5" t="s">
        <v>190</v>
      </c>
      <c r="AT277" s="155" t="s">
        <v>326</v>
      </c>
      <c r="AU277" s="155" t="s">
        <v>88</v>
      </c>
      <c r="AY277" s="17" t="s">
        <v>134</v>
      </c>
      <c r="BE277" s="156">
        <f>IF(N277="základní",J277,0)</f>
        <v>0</v>
      </c>
      <c r="BF277" s="156">
        <f>IF(N277="snížená",J277,0)</f>
        <v>0</v>
      </c>
      <c r="BG277" s="156">
        <f>IF(N277="zákl. přenesená",J277,0)</f>
        <v>0</v>
      </c>
      <c r="BH277" s="156">
        <f>IF(N277="sníž. přenesená",J277,0)</f>
        <v>0</v>
      </c>
      <c r="BI277" s="156">
        <f>IF(N277="nulová",J277,0)</f>
        <v>0</v>
      </c>
      <c r="BJ277" s="17" t="s">
        <v>85</v>
      </c>
      <c r="BK277" s="156">
        <f>ROUND(I277*H277,2)</f>
        <v>0</v>
      </c>
      <c r="BL277" s="17" t="s">
        <v>141</v>
      </c>
      <c r="BM277" s="155" t="s">
        <v>1025</v>
      </c>
    </row>
    <row r="278" spans="1:65" s="2" customFormat="1">
      <c r="A278" s="32"/>
      <c r="B278" s="33"/>
      <c r="C278" s="32"/>
      <c r="D278" s="157" t="s">
        <v>143</v>
      </c>
      <c r="E278" s="32"/>
      <c r="F278" s="158" t="s">
        <v>1024</v>
      </c>
      <c r="G278" s="32"/>
      <c r="H278" s="32"/>
      <c r="I278" s="159"/>
      <c r="J278" s="32"/>
      <c r="K278" s="32"/>
      <c r="L278" s="33"/>
      <c r="M278" s="160"/>
      <c r="N278" s="161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143</v>
      </c>
      <c r="AU278" s="17" t="s">
        <v>88</v>
      </c>
    </row>
    <row r="279" spans="1:65" s="13" customFormat="1">
      <c r="B279" s="162"/>
      <c r="D279" s="157" t="s">
        <v>145</v>
      </c>
      <c r="E279" s="163" t="s">
        <v>1</v>
      </c>
      <c r="F279" s="164" t="s">
        <v>1026</v>
      </c>
      <c r="H279" s="165">
        <v>223.7</v>
      </c>
      <c r="I279" s="166"/>
      <c r="L279" s="162"/>
      <c r="M279" s="167"/>
      <c r="N279" s="168"/>
      <c r="O279" s="168"/>
      <c r="P279" s="168"/>
      <c r="Q279" s="168"/>
      <c r="R279" s="168"/>
      <c r="S279" s="168"/>
      <c r="T279" s="169"/>
      <c r="AT279" s="163" t="s">
        <v>145</v>
      </c>
      <c r="AU279" s="163" t="s">
        <v>88</v>
      </c>
      <c r="AV279" s="13" t="s">
        <v>88</v>
      </c>
      <c r="AW279" s="13" t="s">
        <v>31</v>
      </c>
      <c r="AX279" s="13" t="s">
        <v>85</v>
      </c>
      <c r="AY279" s="163" t="s">
        <v>134</v>
      </c>
    </row>
    <row r="280" spans="1:65" s="14" customFormat="1">
      <c r="B280" s="170"/>
      <c r="D280" s="157" t="s">
        <v>145</v>
      </c>
      <c r="E280" s="171" t="s">
        <v>1</v>
      </c>
      <c r="F280" s="172" t="s">
        <v>450</v>
      </c>
      <c r="H280" s="171" t="s">
        <v>1</v>
      </c>
      <c r="I280" s="173"/>
      <c r="L280" s="170"/>
      <c r="M280" s="174"/>
      <c r="N280" s="175"/>
      <c r="O280" s="175"/>
      <c r="P280" s="175"/>
      <c r="Q280" s="175"/>
      <c r="R280" s="175"/>
      <c r="S280" s="175"/>
      <c r="T280" s="176"/>
      <c r="AT280" s="171" t="s">
        <v>145</v>
      </c>
      <c r="AU280" s="171" t="s">
        <v>88</v>
      </c>
      <c r="AV280" s="14" t="s">
        <v>85</v>
      </c>
      <c r="AW280" s="14" t="s">
        <v>31</v>
      </c>
      <c r="AX280" s="14" t="s">
        <v>77</v>
      </c>
      <c r="AY280" s="171" t="s">
        <v>134</v>
      </c>
    </row>
    <row r="281" spans="1:65" s="13" customFormat="1">
      <c r="B281" s="162"/>
      <c r="D281" s="157" t="s">
        <v>145</v>
      </c>
      <c r="F281" s="164" t="s">
        <v>1027</v>
      </c>
      <c r="H281" s="165">
        <v>227.05600000000001</v>
      </c>
      <c r="I281" s="166"/>
      <c r="L281" s="162"/>
      <c r="M281" s="167"/>
      <c r="N281" s="168"/>
      <c r="O281" s="168"/>
      <c r="P281" s="168"/>
      <c r="Q281" s="168"/>
      <c r="R281" s="168"/>
      <c r="S281" s="168"/>
      <c r="T281" s="169"/>
      <c r="AT281" s="163" t="s">
        <v>145</v>
      </c>
      <c r="AU281" s="163" t="s">
        <v>88</v>
      </c>
      <c r="AV281" s="13" t="s">
        <v>88</v>
      </c>
      <c r="AW281" s="13" t="s">
        <v>3</v>
      </c>
      <c r="AX281" s="13" t="s">
        <v>85</v>
      </c>
      <c r="AY281" s="163" t="s">
        <v>134</v>
      </c>
    </row>
    <row r="282" spans="1:65" s="2" customFormat="1" ht="21.75" customHeight="1">
      <c r="A282" s="32"/>
      <c r="B282" s="143"/>
      <c r="C282" s="144" t="s">
        <v>388</v>
      </c>
      <c r="D282" s="144" t="s">
        <v>136</v>
      </c>
      <c r="E282" s="145" t="s">
        <v>1028</v>
      </c>
      <c r="F282" s="146" t="s">
        <v>1029</v>
      </c>
      <c r="G282" s="147" t="s">
        <v>177</v>
      </c>
      <c r="H282" s="148">
        <v>35.5</v>
      </c>
      <c r="I282" s="149"/>
      <c r="J282" s="150">
        <f>ROUND(I282*H282,2)</f>
        <v>0</v>
      </c>
      <c r="K282" s="146" t="s">
        <v>140</v>
      </c>
      <c r="L282" s="33"/>
      <c r="M282" s="151" t="s">
        <v>1</v>
      </c>
      <c r="N282" s="152" t="s">
        <v>42</v>
      </c>
      <c r="O282" s="58"/>
      <c r="P282" s="153">
        <f>O282*H282</f>
        <v>0</v>
      </c>
      <c r="Q282" s="153">
        <v>0</v>
      </c>
      <c r="R282" s="153">
        <f>Q282*H282</f>
        <v>0</v>
      </c>
      <c r="S282" s="153">
        <v>0</v>
      </c>
      <c r="T282" s="154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5" t="s">
        <v>141</v>
      </c>
      <c r="AT282" s="155" t="s">
        <v>136</v>
      </c>
      <c r="AU282" s="155" t="s">
        <v>88</v>
      </c>
      <c r="AY282" s="17" t="s">
        <v>134</v>
      </c>
      <c r="BE282" s="156">
        <f>IF(N282="základní",J282,0)</f>
        <v>0</v>
      </c>
      <c r="BF282" s="156">
        <f>IF(N282="snížená",J282,0)</f>
        <v>0</v>
      </c>
      <c r="BG282" s="156">
        <f>IF(N282="zákl. přenesená",J282,0)</f>
        <v>0</v>
      </c>
      <c r="BH282" s="156">
        <f>IF(N282="sníž. přenesená",J282,0)</f>
        <v>0</v>
      </c>
      <c r="BI282" s="156">
        <f>IF(N282="nulová",J282,0)</f>
        <v>0</v>
      </c>
      <c r="BJ282" s="17" t="s">
        <v>85</v>
      </c>
      <c r="BK282" s="156">
        <f>ROUND(I282*H282,2)</f>
        <v>0</v>
      </c>
      <c r="BL282" s="17" t="s">
        <v>141</v>
      </c>
      <c r="BM282" s="155" t="s">
        <v>1030</v>
      </c>
    </row>
    <row r="283" spans="1:65" s="2" customFormat="1" ht="19.5">
      <c r="A283" s="32"/>
      <c r="B283" s="33"/>
      <c r="C283" s="32"/>
      <c r="D283" s="157" t="s">
        <v>143</v>
      </c>
      <c r="E283" s="32"/>
      <c r="F283" s="158" t="s">
        <v>1031</v>
      </c>
      <c r="G283" s="32"/>
      <c r="H283" s="32"/>
      <c r="I283" s="159"/>
      <c r="J283" s="32"/>
      <c r="K283" s="32"/>
      <c r="L283" s="33"/>
      <c r="M283" s="160"/>
      <c r="N283" s="161"/>
      <c r="O283" s="58"/>
      <c r="P283" s="58"/>
      <c r="Q283" s="58"/>
      <c r="R283" s="58"/>
      <c r="S283" s="58"/>
      <c r="T283" s="59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7" t="s">
        <v>143</v>
      </c>
      <c r="AU283" s="17" t="s">
        <v>88</v>
      </c>
    </row>
    <row r="284" spans="1:65" s="13" customFormat="1">
      <c r="B284" s="162"/>
      <c r="D284" s="157" t="s">
        <v>145</v>
      </c>
      <c r="E284" s="163" t="s">
        <v>1</v>
      </c>
      <c r="F284" s="164" t="s">
        <v>1032</v>
      </c>
      <c r="H284" s="165">
        <v>35.5</v>
      </c>
      <c r="I284" s="166"/>
      <c r="L284" s="162"/>
      <c r="M284" s="167"/>
      <c r="N284" s="168"/>
      <c r="O284" s="168"/>
      <c r="P284" s="168"/>
      <c r="Q284" s="168"/>
      <c r="R284" s="168"/>
      <c r="S284" s="168"/>
      <c r="T284" s="169"/>
      <c r="AT284" s="163" t="s">
        <v>145</v>
      </c>
      <c r="AU284" s="163" t="s">
        <v>88</v>
      </c>
      <c r="AV284" s="13" t="s">
        <v>88</v>
      </c>
      <c r="AW284" s="13" t="s">
        <v>31</v>
      </c>
      <c r="AX284" s="13" t="s">
        <v>85</v>
      </c>
      <c r="AY284" s="163" t="s">
        <v>134</v>
      </c>
    </row>
    <row r="285" spans="1:65" s="14" customFormat="1">
      <c r="B285" s="170"/>
      <c r="D285" s="157" t="s">
        <v>145</v>
      </c>
      <c r="E285" s="171" t="s">
        <v>1</v>
      </c>
      <c r="F285" s="172" t="s">
        <v>1022</v>
      </c>
      <c r="H285" s="171" t="s">
        <v>1</v>
      </c>
      <c r="I285" s="173"/>
      <c r="L285" s="170"/>
      <c r="M285" s="174"/>
      <c r="N285" s="175"/>
      <c r="O285" s="175"/>
      <c r="P285" s="175"/>
      <c r="Q285" s="175"/>
      <c r="R285" s="175"/>
      <c r="S285" s="175"/>
      <c r="T285" s="176"/>
      <c r="AT285" s="171" t="s">
        <v>145</v>
      </c>
      <c r="AU285" s="171" t="s">
        <v>88</v>
      </c>
      <c r="AV285" s="14" t="s">
        <v>85</v>
      </c>
      <c r="AW285" s="14" t="s">
        <v>31</v>
      </c>
      <c r="AX285" s="14" t="s">
        <v>77</v>
      </c>
      <c r="AY285" s="171" t="s">
        <v>134</v>
      </c>
    </row>
    <row r="286" spans="1:65" s="2" customFormat="1" ht="16.5" customHeight="1">
      <c r="A286" s="32"/>
      <c r="B286" s="143"/>
      <c r="C286" s="185" t="s">
        <v>394</v>
      </c>
      <c r="D286" s="185" t="s">
        <v>326</v>
      </c>
      <c r="E286" s="186" t="s">
        <v>1033</v>
      </c>
      <c r="F286" s="187" t="s">
        <v>1034</v>
      </c>
      <c r="G286" s="188" t="s">
        <v>177</v>
      </c>
      <c r="H286" s="189">
        <v>36.033000000000001</v>
      </c>
      <c r="I286" s="190"/>
      <c r="J286" s="191">
        <f>ROUND(I286*H286,2)</f>
        <v>0</v>
      </c>
      <c r="K286" s="187" t="s">
        <v>140</v>
      </c>
      <c r="L286" s="192"/>
      <c r="M286" s="193" t="s">
        <v>1</v>
      </c>
      <c r="N286" s="194" t="s">
        <v>42</v>
      </c>
      <c r="O286" s="58"/>
      <c r="P286" s="153">
        <f>O286*H286</f>
        <v>0</v>
      </c>
      <c r="Q286" s="153">
        <v>3.1800000000000001E-3</v>
      </c>
      <c r="R286" s="153">
        <f>Q286*H286</f>
        <v>0.11458494000000001</v>
      </c>
      <c r="S286" s="153">
        <v>0</v>
      </c>
      <c r="T286" s="154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5" t="s">
        <v>190</v>
      </c>
      <c r="AT286" s="155" t="s">
        <v>326</v>
      </c>
      <c r="AU286" s="155" t="s">
        <v>88</v>
      </c>
      <c r="AY286" s="17" t="s">
        <v>134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7" t="s">
        <v>85</v>
      </c>
      <c r="BK286" s="156">
        <f>ROUND(I286*H286,2)</f>
        <v>0</v>
      </c>
      <c r="BL286" s="17" t="s">
        <v>141</v>
      </c>
      <c r="BM286" s="155" t="s">
        <v>1035</v>
      </c>
    </row>
    <row r="287" spans="1:65" s="2" customFormat="1">
      <c r="A287" s="32"/>
      <c r="B287" s="33"/>
      <c r="C287" s="32"/>
      <c r="D287" s="157" t="s">
        <v>143</v>
      </c>
      <c r="E287" s="32"/>
      <c r="F287" s="158" t="s">
        <v>1034</v>
      </c>
      <c r="G287" s="32"/>
      <c r="H287" s="32"/>
      <c r="I287" s="159"/>
      <c r="J287" s="32"/>
      <c r="K287" s="32"/>
      <c r="L287" s="33"/>
      <c r="M287" s="160"/>
      <c r="N287" s="161"/>
      <c r="O287" s="58"/>
      <c r="P287" s="58"/>
      <c r="Q287" s="58"/>
      <c r="R287" s="58"/>
      <c r="S287" s="58"/>
      <c r="T287" s="5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143</v>
      </c>
      <c r="AU287" s="17" t="s">
        <v>88</v>
      </c>
    </row>
    <row r="288" spans="1:65" s="13" customFormat="1">
      <c r="B288" s="162"/>
      <c r="D288" s="157" t="s">
        <v>145</v>
      </c>
      <c r="E288" s="163" t="s">
        <v>1</v>
      </c>
      <c r="F288" s="164" t="s">
        <v>1036</v>
      </c>
      <c r="H288" s="165">
        <v>35.5</v>
      </c>
      <c r="I288" s="166"/>
      <c r="L288" s="162"/>
      <c r="M288" s="167"/>
      <c r="N288" s="168"/>
      <c r="O288" s="168"/>
      <c r="P288" s="168"/>
      <c r="Q288" s="168"/>
      <c r="R288" s="168"/>
      <c r="S288" s="168"/>
      <c r="T288" s="169"/>
      <c r="AT288" s="163" t="s">
        <v>145</v>
      </c>
      <c r="AU288" s="163" t="s">
        <v>88</v>
      </c>
      <c r="AV288" s="13" t="s">
        <v>88</v>
      </c>
      <c r="AW288" s="13" t="s">
        <v>31</v>
      </c>
      <c r="AX288" s="13" t="s">
        <v>85</v>
      </c>
      <c r="AY288" s="163" t="s">
        <v>134</v>
      </c>
    </row>
    <row r="289" spans="1:65" s="14" customFormat="1">
      <c r="B289" s="170"/>
      <c r="D289" s="157" t="s">
        <v>145</v>
      </c>
      <c r="E289" s="171" t="s">
        <v>1</v>
      </c>
      <c r="F289" s="172" t="s">
        <v>450</v>
      </c>
      <c r="H289" s="171" t="s">
        <v>1</v>
      </c>
      <c r="I289" s="173"/>
      <c r="L289" s="170"/>
      <c r="M289" s="174"/>
      <c r="N289" s="175"/>
      <c r="O289" s="175"/>
      <c r="P289" s="175"/>
      <c r="Q289" s="175"/>
      <c r="R289" s="175"/>
      <c r="S289" s="175"/>
      <c r="T289" s="176"/>
      <c r="AT289" s="171" t="s">
        <v>145</v>
      </c>
      <c r="AU289" s="171" t="s">
        <v>88</v>
      </c>
      <c r="AV289" s="14" t="s">
        <v>85</v>
      </c>
      <c r="AW289" s="14" t="s">
        <v>31</v>
      </c>
      <c r="AX289" s="14" t="s">
        <v>77</v>
      </c>
      <c r="AY289" s="171" t="s">
        <v>134</v>
      </c>
    </row>
    <row r="290" spans="1:65" s="13" customFormat="1">
      <c r="B290" s="162"/>
      <c r="D290" s="157" t="s">
        <v>145</v>
      </c>
      <c r="F290" s="164" t="s">
        <v>1037</v>
      </c>
      <c r="H290" s="165">
        <v>36.033000000000001</v>
      </c>
      <c r="I290" s="166"/>
      <c r="L290" s="162"/>
      <c r="M290" s="167"/>
      <c r="N290" s="168"/>
      <c r="O290" s="168"/>
      <c r="P290" s="168"/>
      <c r="Q290" s="168"/>
      <c r="R290" s="168"/>
      <c r="S290" s="168"/>
      <c r="T290" s="169"/>
      <c r="AT290" s="163" t="s">
        <v>145</v>
      </c>
      <c r="AU290" s="163" t="s">
        <v>88</v>
      </c>
      <c r="AV290" s="13" t="s">
        <v>88</v>
      </c>
      <c r="AW290" s="13" t="s">
        <v>3</v>
      </c>
      <c r="AX290" s="13" t="s">
        <v>85</v>
      </c>
      <c r="AY290" s="163" t="s">
        <v>134</v>
      </c>
    </row>
    <row r="291" spans="1:65" s="2" customFormat="1" ht="16.5" customHeight="1">
      <c r="A291" s="32"/>
      <c r="B291" s="143"/>
      <c r="C291" s="144" t="s">
        <v>401</v>
      </c>
      <c r="D291" s="144" t="s">
        <v>136</v>
      </c>
      <c r="E291" s="203" t="s">
        <v>1038</v>
      </c>
      <c r="F291" s="146" t="s">
        <v>1039</v>
      </c>
      <c r="G291" s="147" t="s">
        <v>139</v>
      </c>
      <c r="H291" s="148">
        <v>3</v>
      </c>
      <c r="I291" s="149"/>
      <c r="J291" s="150">
        <f>ROUND(I291*H291,2)</f>
        <v>0</v>
      </c>
      <c r="K291" s="146" t="s">
        <v>140</v>
      </c>
      <c r="L291" s="33"/>
      <c r="M291" s="151" t="s">
        <v>1</v>
      </c>
      <c r="N291" s="152" t="s">
        <v>42</v>
      </c>
      <c r="O291" s="58"/>
      <c r="P291" s="153">
        <f>O291*H291</f>
        <v>0</v>
      </c>
      <c r="Q291" s="153">
        <v>0</v>
      </c>
      <c r="R291" s="153">
        <f>Q291*H291</f>
        <v>0</v>
      </c>
      <c r="S291" s="153">
        <v>0</v>
      </c>
      <c r="T291" s="154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5" t="s">
        <v>141</v>
      </c>
      <c r="AT291" s="155" t="s">
        <v>136</v>
      </c>
      <c r="AU291" s="155" t="s">
        <v>88</v>
      </c>
      <c r="AY291" s="17" t="s">
        <v>134</v>
      </c>
      <c r="BE291" s="156">
        <f>IF(N291="základní",J291,0)</f>
        <v>0</v>
      </c>
      <c r="BF291" s="156">
        <f>IF(N291="snížená",J291,0)</f>
        <v>0</v>
      </c>
      <c r="BG291" s="156">
        <f>IF(N291="zákl. přenesená",J291,0)</f>
        <v>0</v>
      </c>
      <c r="BH291" s="156">
        <f>IF(N291="sníž. přenesená",J291,0)</f>
        <v>0</v>
      </c>
      <c r="BI291" s="156">
        <f>IF(N291="nulová",J291,0)</f>
        <v>0</v>
      </c>
      <c r="BJ291" s="17" t="s">
        <v>85</v>
      </c>
      <c r="BK291" s="156">
        <f>ROUND(I291*H291,2)</f>
        <v>0</v>
      </c>
      <c r="BL291" s="17" t="s">
        <v>141</v>
      </c>
      <c r="BM291" s="155" t="s">
        <v>1040</v>
      </c>
    </row>
    <row r="292" spans="1:65" s="2" customFormat="1" ht="19.5">
      <c r="A292" s="32"/>
      <c r="B292" s="33"/>
      <c r="C292" s="32"/>
      <c r="D292" s="157" t="s">
        <v>143</v>
      </c>
      <c r="E292" s="32"/>
      <c r="F292" s="158" t="s">
        <v>1041</v>
      </c>
      <c r="G292" s="32"/>
      <c r="H292" s="32"/>
      <c r="I292" s="159"/>
      <c r="J292" s="32"/>
      <c r="K292" s="32"/>
      <c r="L292" s="33"/>
      <c r="M292" s="160"/>
      <c r="N292" s="161"/>
      <c r="O292" s="58"/>
      <c r="P292" s="58"/>
      <c r="Q292" s="58"/>
      <c r="R292" s="58"/>
      <c r="S292" s="58"/>
      <c r="T292" s="59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143</v>
      </c>
      <c r="AU292" s="17" t="s">
        <v>88</v>
      </c>
    </row>
    <row r="293" spans="1:65" s="13" customFormat="1">
      <c r="B293" s="162"/>
      <c r="D293" s="157" t="s">
        <v>145</v>
      </c>
      <c r="E293" s="163" t="s">
        <v>1</v>
      </c>
      <c r="F293" s="164" t="s">
        <v>1521</v>
      </c>
      <c r="H293" s="165">
        <v>3</v>
      </c>
      <c r="I293" s="166"/>
      <c r="L293" s="162"/>
      <c r="M293" s="167"/>
      <c r="N293" s="168"/>
      <c r="O293" s="168"/>
      <c r="P293" s="168"/>
      <c r="Q293" s="168"/>
      <c r="R293" s="168"/>
      <c r="S293" s="168"/>
      <c r="T293" s="169"/>
      <c r="AT293" s="163" t="s">
        <v>145</v>
      </c>
      <c r="AU293" s="163" t="s">
        <v>88</v>
      </c>
      <c r="AV293" s="13" t="s">
        <v>88</v>
      </c>
      <c r="AW293" s="13" t="s">
        <v>31</v>
      </c>
      <c r="AX293" s="13" t="s">
        <v>85</v>
      </c>
      <c r="AY293" s="163" t="s">
        <v>134</v>
      </c>
    </row>
    <row r="294" spans="1:65" s="2" customFormat="1" ht="16.5" customHeight="1">
      <c r="A294" s="32"/>
      <c r="B294" s="143"/>
      <c r="C294" s="185" t="s">
        <v>408</v>
      </c>
      <c r="D294" s="185" t="s">
        <v>326</v>
      </c>
      <c r="E294" s="248" t="s">
        <v>1042</v>
      </c>
      <c r="F294" s="187" t="s">
        <v>1465</v>
      </c>
      <c r="G294" s="188" t="s">
        <v>139</v>
      </c>
      <c r="H294" s="189">
        <v>3</v>
      </c>
      <c r="I294" s="190"/>
      <c r="J294" s="191">
        <f>ROUND(I294*H294,2)</f>
        <v>0</v>
      </c>
      <c r="K294" s="187" t="s">
        <v>1</v>
      </c>
      <c r="L294" s="192"/>
      <c r="M294" s="193" t="s">
        <v>1</v>
      </c>
      <c r="N294" s="194" t="s">
        <v>42</v>
      </c>
      <c r="O294" s="58"/>
      <c r="P294" s="153">
        <f>O294*H294</f>
        <v>0</v>
      </c>
      <c r="Q294" s="153">
        <v>5.4000000000000003E-3</v>
      </c>
      <c r="R294" s="153">
        <f>Q294*H294</f>
        <v>1.6199999999999999E-2</v>
      </c>
      <c r="S294" s="153">
        <v>0</v>
      </c>
      <c r="T294" s="154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5" t="s">
        <v>190</v>
      </c>
      <c r="AT294" s="155" t="s">
        <v>326</v>
      </c>
      <c r="AU294" s="155" t="s">
        <v>88</v>
      </c>
      <c r="AY294" s="17" t="s">
        <v>134</v>
      </c>
      <c r="BE294" s="156">
        <f>IF(N294="základní",J294,0)</f>
        <v>0</v>
      </c>
      <c r="BF294" s="156">
        <f>IF(N294="snížená",J294,0)</f>
        <v>0</v>
      </c>
      <c r="BG294" s="156">
        <f>IF(N294="zákl. přenesená",J294,0)</f>
        <v>0</v>
      </c>
      <c r="BH294" s="156">
        <f>IF(N294="sníž. přenesená",J294,0)</f>
        <v>0</v>
      </c>
      <c r="BI294" s="156">
        <f>IF(N294="nulová",J294,0)</f>
        <v>0</v>
      </c>
      <c r="BJ294" s="17" t="s">
        <v>85</v>
      </c>
      <c r="BK294" s="156">
        <f>ROUND(I294*H294,2)</f>
        <v>0</v>
      </c>
      <c r="BL294" s="17" t="s">
        <v>141</v>
      </c>
      <c r="BM294" s="155" t="s">
        <v>1043</v>
      </c>
    </row>
    <row r="295" spans="1:65" s="2" customFormat="1">
      <c r="A295" s="32"/>
      <c r="B295" s="33"/>
      <c r="C295" s="32"/>
      <c r="D295" s="157" t="s">
        <v>143</v>
      </c>
      <c r="E295" s="32"/>
      <c r="F295" s="158"/>
      <c r="G295" s="32"/>
      <c r="H295" s="32"/>
      <c r="I295" s="159"/>
      <c r="J295" s="32"/>
      <c r="K295" s="32"/>
      <c r="L295" s="33"/>
      <c r="M295" s="160"/>
      <c r="N295" s="161"/>
      <c r="O295" s="58"/>
      <c r="P295" s="58"/>
      <c r="Q295" s="58"/>
      <c r="R295" s="58"/>
      <c r="S295" s="58"/>
      <c r="T295" s="59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7" t="s">
        <v>143</v>
      </c>
      <c r="AU295" s="17" t="s">
        <v>88</v>
      </c>
    </row>
    <row r="296" spans="1:65" s="13" customFormat="1">
      <c r="B296" s="162"/>
      <c r="D296" s="157" t="s">
        <v>145</v>
      </c>
      <c r="E296" s="163" t="s">
        <v>1</v>
      </c>
      <c r="F296" s="164" t="s">
        <v>1517</v>
      </c>
      <c r="H296" s="165">
        <v>3</v>
      </c>
      <c r="I296" s="166"/>
      <c r="L296" s="162"/>
      <c r="M296" s="167"/>
      <c r="N296" s="168"/>
      <c r="O296" s="168"/>
      <c r="P296" s="168"/>
      <c r="Q296" s="168"/>
      <c r="R296" s="168"/>
      <c r="S296" s="168"/>
      <c r="T296" s="169"/>
      <c r="AT296" s="163" t="s">
        <v>145</v>
      </c>
      <c r="AU296" s="163" t="s">
        <v>88</v>
      </c>
      <c r="AV296" s="13" t="s">
        <v>88</v>
      </c>
      <c r="AW296" s="13" t="s">
        <v>31</v>
      </c>
      <c r="AX296" s="13" t="s">
        <v>85</v>
      </c>
      <c r="AY296" s="163" t="s">
        <v>134</v>
      </c>
    </row>
    <row r="297" spans="1:65" s="2" customFormat="1" ht="16.5" customHeight="1">
      <c r="A297" s="32"/>
      <c r="B297" s="143"/>
      <c r="C297" s="144" t="s">
        <v>415</v>
      </c>
      <c r="D297" s="144" t="s">
        <v>136</v>
      </c>
      <c r="E297" s="203" t="s">
        <v>1044</v>
      </c>
      <c r="F297" s="146" t="s">
        <v>1045</v>
      </c>
      <c r="G297" s="147" t="s">
        <v>139</v>
      </c>
      <c r="H297" s="148">
        <v>1</v>
      </c>
      <c r="I297" s="149"/>
      <c r="J297" s="150">
        <f>ROUND(I297*H297,2)</f>
        <v>0</v>
      </c>
      <c r="K297" s="146" t="s">
        <v>140</v>
      </c>
      <c r="L297" s="33"/>
      <c r="M297" s="151" t="s">
        <v>1</v>
      </c>
      <c r="N297" s="152" t="s">
        <v>42</v>
      </c>
      <c r="O297" s="58"/>
      <c r="P297" s="153">
        <f>O297*H297</f>
        <v>0</v>
      </c>
      <c r="Q297" s="153">
        <v>0</v>
      </c>
      <c r="R297" s="153">
        <f>Q297*H297</f>
        <v>0</v>
      </c>
      <c r="S297" s="153">
        <v>0</v>
      </c>
      <c r="T297" s="154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5" t="s">
        <v>141</v>
      </c>
      <c r="AT297" s="155" t="s">
        <v>136</v>
      </c>
      <c r="AU297" s="155" t="s">
        <v>88</v>
      </c>
      <c r="AY297" s="17" t="s">
        <v>134</v>
      </c>
      <c r="BE297" s="156">
        <f>IF(N297="základní",J297,0)</f>
        <v>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7" t="s">
        <v>85</v>
      </c>
      <c r="BK297" s="156">
        <f>ROUND(I297*H297,2)</f>
        <v>0</v>
      </c>
      <c r="BL297" s="17" t="s">
        <v>141</v>
      </c>
      <c r="BM297" s="155" t="s">
        <v>1046</v>
      </c>
    </row>
    <row r="298" spans="1:65" s="2" customFormat="1" ht="19.5">
      <c r="A298" s="32"/>
      <c r="B298" s="33"/>
      <c r="C298" s="32"/>
      <c r="D298" s="157" t="s">
        <v>143</v>
      </c>
      <c r="E298" s="32"/>
      <c r="F298" s="158" t="s">
        <v>1047</v>
      </c>
      <c r="G298" s="32"/>
      <c r="H298" s="32"/>
      <c r="I298" s="159"/>
      <c r="J298" s="32"/>
      <c r="K298" s="32"/>
      <c r="L298" s="33"/>
      <c r="M298" s="160"/>
      <c r="N298" s="161"/>
      <c r="O298" s="58"/>
      <c r="P298" s="58"/>
      <c r="Q298" s="58"/>
      <c r="R298" s="58"/>
      <c r="S298" s="58"/>
      <c r="T298" s="59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7" t="s">
        <v>143</v>
      </c>
      <c r="AU298" s="17" t="s">
        <v>88</v>
      </c>
    </row>
    <row r="299" spans="1:65" s="13" customFormat="1">
      <c r="B299" s="162"/>
      <c r="D299" s="157" t="s">
        <v>145</v>
      </c>
      <c r="E299" s="163" t="s">
        <v>1</v>
      </c>
      <c r="F299" s="164" t="s">
        <v>1522</v>
      </c>
      <c r="H299" s="165">
        <v>1</v>
      </c>
      <c r="I299" s="166"/>
      <c r="L299" s="162"/>
      <c r="M299" s="167"/>
      <c r="N299" s="168"/>
      <c r="O299" s="168"/>
      <c r="P299" s="168"/>
      <c r="Q299" s="168"/>
      <c r="R299" s="168"/>
      <c r="S299" s="168"/>
      <c r="T299" s="169"/>
      <c r="AT299" s="163" t="s">
        <v>145</v>
      </c>
      <c r="AU299" s="163" t="s">
        <v>88</v>
      </c>
      <c r="AV299" s="13" t="s">
        <v>88</v>
      </c>
      <c r="AW299" s="13" t="s">
        <v>31</v>
      </c>
      <c r="AX299" s="13" t="s">
        <v>85</v>
      </c>
      <c r="AY299" s="163" t="s">
        <v>134</v>
      </c>
    </row>
    <row r="300" spans="1:65" s="2" customFormat="1" ht="16.5" customHeight="1">
      <c r="A300" s="32"/>
      <c r="B300" s="143"/>
      <c r="C300" s="185" t="s">
        <v>424</v>
      </c>
      <c r="D300" s="185" t="s">
        <v>326</v>
      </c>
      <c r="E300" s="248" t="s">
        <v>1048</v>
      </c>
      <c r="F300" s="187" t="s">
        <v>1519</v>
      </c>
      <c r="G300" s="188" t="s">
        <v>139</v>
      </c>
      <c r="H300" s="189">
        <v>1</v>
      </c>
      <c r="I300" s="190"/>
      <c r="J300" s="191">
        <f>ROUND(I300*H300,2)</f>
        <v>0</v>
      </c>
      <c r="K300" s="187" t="s">
        <v>1</v>
      </c>
      <c r="L300" s="192"/>
      <c r="M300" s="193" t="s">
        <v>1</v>
      </c>
      <c r="N300" s="194" t="s">
        <v>42</v>
      </c>
      <c r="O300" s="58"/>
      <c r="P300" s="153">
        <f>O300*H300</f>
        <v>0</v>
      </c>
      <c r="Q300" s="153">
        <v>6.4900000000000001E-3</v>
      </c>
      <c r="R300" s="153">
        <f>Q300*H300</f>
        <v>6.4900000000000001E-3</v>
      </c>
      <c r="S300" s="153">
        <v>0</v>
      </c>
      <c r="T300" s="154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5" t="s">
        <v>190</v>
      </c>
      <c r="AT300" s="155" t="s">
        <v>326</v>
      </c>
      <c r="AU300" s="155" t="s">
        <v>88</v>
      </c>
      <c r="AY300" s="17" t="s">
        <v>134</v>
      </c>
      <c r="BE300" s="156">
        <f>IF(N300="základní",J300,0)</f>
        <v>0</v>
      </c>
      <c r="BF300" s="156">
        <f>IF(N300="snížená",J300,0)</f>
        <v>0</v>
      </c>
      <c r="BG300" s="156">
        <f>IF(N300="zákl. přenesená",J300,0)</f>
        <v>0</v>
      </c>
      <c r="BH300" s="156">
        <f>IF(N300="sníž. přenesená",J300,0)</f>
        <v>0</v>
      </c>
      <c r="BI300" s="156">
        <f>IF(N300="nulová",J300,0)</f>
        <v>0</v>
      </c>
      <c r="BJ300" s="17" t="s">
        <v>85</v>
      </c>
      <c r="BK300" s="156">
        <f>ROUND(I300*H300,2)</f>
        <v>0</v>
      </c>
      <c r="BL300" s="17" t="s">
        <v>141</v>
      </c>
      <c r="BM300" s="155" t="s">
        <v>1049</v>
      </c>
    </row>
    <row r="301" spans="1:65" s="2" customFormat="1">
      <c r="A301" s="32"/>
      <c r="B301" s="33"/>
      <c r="C301" s="32"/>
      <c r="D301" s="157" t="s">
        <v>143</v>
      </c>
      <c r="E301" s="32"/>
      <c r="F301" s="158"/>
      <c r="G301" s="32"/>
      <c r="H301" s="32"/>
      <c r="I301" s="159"/>
      <c r="J301" s="32"/>
      <c r="K301" s="32"/>
      <c r="L301" s="33"/>
      <c r="M301" s="160"/>
      <c r="N301" s="161"/>
      <c r="O301" s="58"/>
      <c r="P301" s="58"/>
      <c r="Q301" s="58"/>
      <c r="R301" s="58"/>
      <c r="S301" s="58"/>
      <c r="T301" s="59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143</v>
      </c>
      <c r="AU301" s="17" t="s">
        <v>88</v>
      </c>
    </row>
    <row r="302" spans="1:65" s="13" customFormat="1">
      <c r="B302" s="162"/>
      <c r="D302" s="157" t="s">
        <v>145</v>
      </c>
      <c r="E302" s="163" t="s">
        <v>1</v>
      </c>
      <c r="F302" s="164" t="s">
        <v>1518</v>
      </c>
      <c r="H302" s="165">
        <v>1</v>
      </c>
      <c r="I302" s="166"/>
      <c r="L302" s="162"/>
      <c r="M302" s="167"/>
      <c r="N302" s="168"/>
      <c r="O302" s="168"/>
      <c r="P302" s="168"/>
      <c r="Q302" s="168"/>
      <c r="R302" s="168"/>
      <c r="S302" s="168"/>
      <c r="T302" s="169"/>
      <c r="AT302" s="163" t="s">
        <v>145</v>
      </c>
      <c r="AU302" s="163" t="s">
        <v>88</v>
      </c>
      <c r="AV302" s="13" t="s">
        <v>88</v>
      </c>
      <c r="AW302" s="13" t="s">
        <v>31</v>
      </c>
      <c r="AX302" s="13" t="s">
        <v>85</v>
      </c>
      <c r="AY302" s="163" t="s">
        <v>134</v>
      </c>
    </row>
    <row r="303" spans="1:65" s="2" customFormat="1" ht="16.5" customHeight="1">
      <c r="A303" s="32"/>
      <c r="B303" s="143"/>
      <c r="C303" s="144" t="s">
        <v>431</v>
      </c>
      <c r="D303" s="144" t="s">
        <v>136</v>
      </c>
      <c r="E303" s="203" t="s">
        <v>1050</v>
      </c>
      <c r="F303" s="146" t="s">
        <v>1051</v>
      </c>
      <c r="G303" s="147" t="s">
        <v>139</v>
      </c>
      <c r="H303" s="148">
        <v>3</v>
      </c>
      <c r="I303" s="149"/>
      <c r="J303" s="150">
        <f>ROUND(I303*H303,2)</f>
        <v>0</v>
      </c>
      <c r="K303" s="146" t="s">
        <v>140</v>
      </c>
      <c r="L303" s="33"/>
      <c r="M303" s="151" t="s">
        <v>1</v>
      </c>
      <c r="N303" s="152" t="s">
        <v>42</v>
      </c>
      <c r="O303" s="58"/>
      <c r="P303" s="153">
        <f>O303*H303</f>
        <v>0</v>
      </c>
      <c r="Q303" s="153">
        <v>1.67E-3</v>
      </c>
      <c r="R303" s="153">
        <f>Q303*H303</f>
        <v>5.0100000000000006E-3</v>
      </c>
      <c r="S303" s="153">
        <v>0</v>
      </c>
      <c r="T303" s="154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55" t="s">
        <v>141</v>
      </c>
      <c r="AT303" s="155" t="s">
        <v>136</v>
      </c>
      <c r="AU303" s="155" t="s">
        <v>88</v>
      </c>
      <c r="AY303" s="17" t="s">
        <v>134</v>
      </c>
      <c r="BE303" s="156">
        <f>IF(N303="základní",J303,0)</f>
        <v>0</v>
      </c>
      <c r="BF303" s="156">
        <f>IF(N303="snížená",J303,0)</f>
        <v>0</v>
      </c>
      <c r="BG303" s="156">
        <f>IF(N303="zákl. přenesená",J303,0)</f>
        <v>0</v>
      </c>
      <c r="BH303" s="156">
        <f>IF(N303="sníž. přenesená",J303,0)</f>
        <v>0</v>
      </c>
      <c r="BI303" s="156">
        <f>IF(N303="nulová",J303,0)</f>
        <v>0</v>
      </c>
      <c r="BJ303" s="17" t="s">
        <v>85</v>
      </c>
      <c r="BK303" s="156">
        <f>ROUND(I303*H303,2)</f>
        <v>0</v>
      </c>
      <c r="BL303" s="17" t="s">
        <v>141</v>
      </c>
      <c r="BM303" s="155" t="s">
        <v>1052</v>
      </c>
    </row>
    <row r="304" spans="1:65" s="2" customFormat="1" ht="19.5">
      <c r="A304" s="32"/>
      <c r="B304" s="33"/>
      <c r="C304" s="32"/>
      <c r="D304" s="157" t="s">
        <v>143</v>
      </c>
      <c r="E304" s="32"/>
      <c r="F304" s="158" t="s">
        <v>1053</v>
      </c>
      <c r="G304" s="32"/>
      <c r="H304" s="32"/>
      <c r="I304" s="159"/>
      <c r="J304" s="32"/>
      <c r="K304" s="32"/>
      <c r="L304" s="33"/>
      <c r="M304" s="160"/>
      <c r="N304" s="161"/>
      <c r="O304" s="58"/>
      <c r="P304" s="58"/>
      <c r="Q304" s="58"/>
      <c r="R304" s="58"/>
      <c r="S304" s="58"/>
      <c r="T304" s="59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7" t="s">
        <v>143</v>
      </c>
      <c r="AU304" s="17" t="s">
        <v>88</v>
      </c>
    </row>
    <row r="305" spans="1:65" s="13" customFormat="1">
      <c r="B305" s="162"/>
      <c r="D305" s="157" t="s">
        <v>145</v>
      </c>
      <c r="E305" s="163" t="s">
        <v>1</v>
      </c>
      <c r="F305" s="164" t="s">
        <v>1467</v>
      </c>
      <c r="H305" s="165">
        <v>1</v>
      </c>
      <c r="I305" s="166"/>
      <c r="L305" s="162"/>
      <c r="M305" s="167"/>
      <c r="N305" s="168"/>
      <c r="O305" s="168"/>
      <c r="P305" s="168"/>
      <c r="Q305" s="168"/>
      <c r="R305" s="168"/>
      <c r="S305" s="168"/>
      <c r="T305" s="169"/>
      <c r="AT305" s="163" t="s">
        <v>145</v>
      </c>
      <c r="AU305" s="163" t="s">
        <v>88</v>
      </c>
      <c r="AV305" s="13" t="s">
        <v>88</v>
      </c>
      <c r="AW305" s="13" t="s">
        <v>31</v>
      </c>
      <c r="AX305" s="13" t="s">
        <v>77</v>
      </c>
      <c r="AY305" s="163" t="s">
        <v>134</v>
      </c>
    </row>
    <row r="306" spans="1:65" s="13" customFormat="1">
      <c r="B306" s="162"/>
      <c r="D306" s="157" t="s">
        <v>145</v>
      </c>
      <c r="E306" s="163" t="s">
        <v>1</v>
      </c>
      <c r="F306" s="164" t="s">
        <v>1469</v>
      </c>
      <c r="H306" s="165">
        <v>1</v>
      </c>
      <c r="I306" s="166"/>
      <c r="L306" s="162"/>
      <c r="M306" s="167"/>
      <c r="N306" s="168"/>
      <c r="O306" s="168"/>
      <c r="P306" s="168"/>
      <c r="Q306" s="168"/>
      <c r="R306" s="168"/>
      <c r="S306" s="168"/>
      <c r="T306" s="169"/>
      <c r="AT306" s="163" t="s">
        <v>145</v>
      </c>
      <c r="AU306" s="163" t="s">
        <v>88</v>
      </c>
      <c r="AV306" s="13" t="s">
        <v>88</v>
      </c>
      <c r="AW306" s="13" t="s">
        <v>31</v>
      </c>
      <c r="AX306" s="13" t="s">
        <v>77</v>
      </c>
      <c r="AY306" s="163" t="s">
        <v>134</v>
      </c>
    </row>
    <row r="307" spans="1:65" s="13" customFormat="1">
      <c r="B307" s="162"/>
      <c r="D307" s="157" t="s">
        <v>145</v>
      </c>
      <c r="E307" s="163" t="s">
        <v>1</v>
      </c>
      <c r="F307" s="164" t="s">
        <v>1470</v>
      </c>
      <c r="H307" s="165">
        <v>1</v>
      </c>
      <c r="I307" s="166"/>
      <c r="L307" s="162"/>
      <c r="M307" s="167"/>
      <c r="N307" s="168"/>
      <c r="O307" s="168"/>
      <c r="P307" s="168"/>
      <c r="Q307" s="168"/>
      <c r="R307" s="168"/>
      <c r="S307" s="168"/>
      <c r="T307" s="169"/>
      <c r="AT307" s="163" t="s">
        <v>145</v>
      </c>
      <c r="AU307" s="163" t="s">
        <v>88</v>
      </c>
      <c r="AV307" s="13" t="s">
        <v>88</v>
      </c>
      <c r="AW307" s="13" t="s">
        <v>31</v>
      </c>
      <c r="AX307" s="13" t="s">
        <v>77</v>
      </c>
      <c r="AY307" s="163" t="s">
        <v>134</v>
      </c>
    </row>
    <row r="308" spans="1:65" s="15" customFormat="1">
      <c r="B308" s="177"/>
      <c r="D308" s="157" t="s">
        <v>145</v>
      </c>
      <c r="E308" s="178" t="s">
        <v>1</v>
      </c>
      <c r="F308" s="179" t="s">
        <v>167</v>
      </c>
      <c r="H308" s="180">
        <v>3</v>
      </c>
      <c r="I308" s="181"/>
      <c r="L308" s="177"/>
      <c r="M308" s="182"/>
      <c r="N308" s="183"/>
      <c r="O308" s="183"/>
      <c r="P308" s="183"/>
      <c r="Q308" s="183"/>
      <c r="R308" s="183"/>
      <c r="S308" s="183"/>
      <c r="T308" s="184"/>
      <c r="AT308" s="178" t="s">
        <v>145</v>
      </c>
      <c r="AU308" s="178" t="s">
        <v>88</v>
      </c>
      <c r="AV308" s="15" t="s">
        <v>141</v>
      </c>
      <c r="AW308" s="15" t="s">
        <v>31</v>
      </c>
      <c r="AX308" s="15" t="s">
        <v>85</v>
      </c>
      <c r="AY308" s="178" t="s">
        <v>134</v>
      </c>
    </row>
    <row r="309" spans="1:65" s="2" customFormat="1" ht="16.5" customHeight="1">
      <c r="A309" s="32"/>
      <c r="B309" s="143"/>
      <c r="C309" s="185" t="s">
        <v>438</v>
      </c>
      <c r="D309" s="185" t="s">
        <v>326</v>
      </c>
      <c r="E309" s="248" t="s">
        <v>1054</v>
      </c>
      <c r="F309" s="187" t="s">
        <v>1466</v>
      </c>
      <c r="G309" s="188" t="s">
        <v>139</v>
      </c>
      <c r="H309" s="189">
        <v>1</v>
      </c>
      <c r="I309" s="190"/>
      <c r="J309" s="191">
        <f>ROUND(I309*H309,2)</f>
        <v>0</v>
      </c>
      <c r="K309" s="187" t="s">
        <v>1</v>
      </c>
      <c r="L309" s="192"/>
      <c r="M309" s="193" t="s">
        <v>1</v>
      </c>
      <c r="N309" s="194" t="s">
        <v>42</v>
      </c>
      <c r="O309" s="58"/>
      <c r="P309" s="153">
        <f>O309*H309</f>
        <v>0</v>
      </c>
      <c r="Q309" s="153">
        <v>1.6E-2</v>
      </c>
      <c r="R309" s="153">
        <f>Q309*H309</f>
        <v>1.6E-2</v>
      </c>
      <c r="S309" s="153">
        <v>0</v>
      </c>
      <c r="T309" s="154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5" t="s">
        <v>190</v>
      </c>
      <c r="AT309" s="155" t="s">
        <v>326</v>
      </c>
      <c r="AU309" s="155" t="s">
        <v>88</v>
      </c>
      <c r="AY309" s="17" t="s">
        <v>134</v>
      </c>
      <c r="BE309" s="156">
        <f>IF(N309="základní",J309,0)</f>
        <v>0</v>
      </c>
      <c r="BF309" s="156">
        <f>IF(N309="snížená",J309,0)</f>
        <v>0</v>
      </c>
      <c r="BG309" s="156">
        <f>IF(N309="zákl. přenesená",J309,0)</f>
        <v>0</v>
      </c>
      <c r="BH309" s="156">
        <f>IF(N309="sníž. přenesená",J309,0)</f>
        <v>0</v>
      </c>
      <c r="BI309" s="156">
        <f>IF(N309="nulová",J309,0)</f>
        <v>0</v>
      </c>
      <c r="BJ309" s="17" t="s">
        <v>85</v>
      </c>
      <c r="BK309" s="156">
        <f>ROUND(I309*H309,2)</f>
        <v>0</v>
      </c>
      <c r="BL309" s="17" t="s">
        <v>141</v>
      </c>
      <c r="BM309" s="155" t="s">
        <v>1055</v>
      </c>
    </row>
    <row r="310" spans="1:65" s="2" customFormat="1">
      <c r="A310" s="32"/>
      <c r="B310" s="33"/>
      <c r="C310" s="32"/>
      <c r="D310" s="157" t="s">
        <v>143</v>
      </c>
      <c r="E310" s="32"/>
      <c r="F310" s="158"/>
      <c r="G310" s="32"/>
      <c r="H310" s="32"/>
      <c r="I310" s="159"/>
      <c r="J310" s="32"/>
      <c r="K310" s="32"/>
      <c r="L310" s="33"/>
      <c r="M310" s="160"/>
      <c r="N310" s="161"/>
      <c r="O310" s="58"/>
      <c r="P310" s="58"/>
      <c r="Q310" s="58"/>
      <c r="R310" s="58"/>
      <c r="S310" s="58"/>
      <c r="T310" s="59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7" t="s">
        <v>143</v>
      </c>
      <c r="AU310" s="17" t="s">
        <v>88</v>
      </c>
    </row>
    <row r="311" spans="1:65" s="13" customFormat="1">
      <c r="B311" s="162"/>
      <c r="D311" s="157" t="s">
        <v>145</v>
      </c>
      <c r="E311" s="163" t="s">
        <v>1</v>
      </c>
      <c r="F311" s="164" t="s">
        <v>1056</v>
      </c>
      <c r="H311" s="165">
        <v>1</v>
      </c>
      <c r="I311" s="166"/>
      <c r="L311" s="162"/>
      <c r="M311" s="167"/>
      <c r="N311" s="168"/>
      <c r="O311" s="168"/>
      <c r="P311" s="168"/>
      <c r="Q311" s="168"/>
      <c r="R311" s="168"/>
      <c r="S311" s="168"/>
      <c r="T311" s="169"/>
      <c r="AT311" s="163" t="s">
        <v>145</v>
      </c>
      <c r="AU311" s="163" t="s">
        <v>88</v>
      </c>
      <c r="AV311" s="13" t="s">
        <v>88</v>
      </c>
      <c r="AW311" s="13" t="s">
        <v>31</v>
      </c>
      <c r="AX311" s="13" t="s">
        <v>85</v>
      </c>
      <c r="AY311" s="163" t="s">
        <v>134</v>
      </c>
    </row>
    <row r="312" spans="1:65" s="2" customFormat="1" ht="16.5" customHeight="1">
      <c r="A312" s="32"/>
      <c r="B312" s="143"/>
      <c r="C312" s="185" t="s">
        <v>445</v>
      </c>
      <c r="D312" s="185" t="s">
        <v>326</v>
      </c>
      <c r="E312" s="248" t="s">
        <v>1057</v>
      </c>
      <c r="F312" s="187" t="s">
        <v>1468</v>
      </c>
      <c r="G312" s="188" t="s">
        <v>139</v>
      </c>
      <c r="H312" s="189">
        <v>1</v>
      </c>
      <c r="I312" s="190"/>
      <c r="J312" s="191">
        <f>ROUND(I312*H312,2)</f>
        <v>0</v>
      </c>
      <c r="K312" s="187" t="s">
        <v>1</v>
      </c>
      <c r="L312" s="192"/>
      <c r="M312" s="193" t="s">
        <v>1</v>
      </c>
      <c r="N312" s="194" t="s">
        <v>42</v>
      </c>
      <c r="O312" s="58"/>
      <c r="P312" s="153">
        <f>O312*H312</f>
        <v>0</v>
      </c>
      <c r="Q312" s="153">
        <v>8.9999999999999993E-3</v>
      </c>
      <c r="R312" s="153">
        <f>Q312*H312</f>
        <v>8.9999999999999993E-3</v>
      </c>
      <c r="S312" s="153">
        <v>0</v>
      </c>
      <c r="T312" s="154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55" t="s">
        <v>190</v>
      </c>
      <c r="AT312" s="155" t="s">
        <v>326</v>
      </c>
      <c r="AU312" s="155" t="s">
        <v>88</v>
      </c>
      <c r="AY312" s="17" t="s">
        <v>134</v>
      </c>
      <c r="BE312" s="156">
        <f>IF(N312="základní",J312,0)</f>
        <v>0</v>
      </c>
      <c r="BF312" s="156">
        <f>IF(N312="snížená",J312,0)</f>
        <v>0</v>
      </c>
      <c r="BG312" s="156">
        <f>IF(N312="zákl. přenesená",J312,0)</f>
        <v>0</v>
      </c>
      <c r="BH312" s="156">
        <f>IF(N312="sníž. přenesená",J312,0)</f>
        <v>0</v>
      </c>
      <c r="BI312" s="156">
        <f>IF(N312="nulová",J312,0)</f>
        <v>0</v>
      </c>
      <c r="BJ312" s="17" t="s">
        <v>85</v>
      </c>
      <c r="BK312" s="156">
        <f>ROUND(I312*H312,2)</f>
        <v>0</v>
      </c>
      <c r="BL312" s="17" t="s">
        <v>141</v>
      </c>
      <c r="BM312" s="155" t="s">
        <v>1058</v>
      </c>
    </row>
    <row r="313" spans="1:65" s="2" customFormat="1">
      <c r="A313" s="32"/>
      <c r="B313" s="33"/>
      <c r="C313" s="32"/>
      <c r="D313" s="157" t="s">
        <v>143</v>
      </c>
      <c r="E313" s="32"/>
      <c r="F313" s="158"/>
      <c r="G313" s="32"/>
      <c r="H313" s="32"/>
      <c r="I313" s="159"/>
      <c r="J313" s="32"/>
      <c r="K313" s="32"/>
      <c r="L313" s="33"/>
      <c r="M313" s="160"/>
      <c r="N313" s="161"/>
      <c r="O313" s="58"/>
      <c r="P313" s="58"/>
      <c r="Q313" s="58"/>
      <c r="R313" s="58"/>
      <c r="S313" s="58"/>
      <c r="T313" s="59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7" t="s">
        <v>143</v>
      </c>
      <c r="AU313" s="17" t="s">
        <v>88</v>
      </c>
    </row>
    <row r="314" spans="1:65" s="13" customFormat="1">
      <c r="B314" s="162"/>
      <c r="D314" s="157" t="s">
        <v>145</v>
      </c>
      <c r="E314" s="163" t="s">
        <v>1</v>
      </c>
      <c r="F314" s="164" t="s">
        <v>1059</v>
      </c>
      <c r="H314" s="165">
        <v>1</v>
      </c>
      <c r="I314" s="166"/>
      <c r="L314" s="162"/>
      <c r="M314" s="167"/>
      <c r="N314" s="168"/>
      <c r="O314" s="168"/>
      <c r="P314" s="168"/>
      <c r="Q314" s="168"/>
      <c r="R314" s="168"/>
      <c r="S314" s="168"/>
      <c r="T314" s="169"/>
      <c r="AT314" s="163" t="s">
        <v>145</v>
      </c>
      <c r="AU314" s="163" t="s">
        <v>88</v>
      </c>
      <c r="AV314" s="13" t="s">
        <v>88</v>
      </c>
      <c r="AW314" s="13" t="s">
        <v>31</v>
      </c>
      <c r="AX314" s="13" t="s">
        <v>85</v>
      </c>
      <c r="AY314" s="163" t="s">
        <v>134</v>
      </c>
    </row>
    <row r="315" spans="1:65" s="2" customFormat="1" ht="16.5" customHeight="1">
      <c r="A315" s="32"/>
      <c r="B315" s="143"/>
      <c r="C315" s="185" t="s">
        <v>452</v>
      </c>
      <c r="D315" s="185" t="s">
        <v>326</v>
      </c>
      <c r="E315" s="248" t="s">
        <v>1060</v>
      </c>
      <c r="F315" s="187" t="s">
        <v>1471</v>
      </c>
      <c r="G315" s="188" t="s">
        <v>139</v>
      </c>
      <c r="H315" s="189">
        <v>1</v>
      </c>
      <c r="I315" s="190"/>
      <c r="J315" s="191">
        <f>ROUND(I315*H315,2)</f>
        <v>0</v>
      </c>
      <c r="K315" s="187" t="s">
        <v>1</v>
      </c>
      <c r="L315" s="192"/>
      <c r="M315" s="193" t="s">
        <v>1</v>
      </c>
      <c r="N315" s="194" t="s">
        <v>42</v>
      </c>
      <c r="O315" s="58"/>
      <c r="P315" s="153">
        <f>O315*H315</f>
        <v>0</v>
      </c>
      <c r="Q315" s="153">
        <v>5.0400000000000002E-3</v>
      </c>
      <c r="R315" s="153">
        <f>Q315*H315</f>
        <v>5.0400000000000002E-3</v>
      </c>
      <c r="S315" s="153">
        <v>0</v>
      </c>
      <c r="T315" s="154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5" t="s">
        <v>190</v>
      </c>
      <c r="AT315" s="155" t="s">
        <v>326</v>
      </c>
      <c r="AU315" s="155" t="s">
        <v>88</v>
      </c>
      <c r="AY315" s="17" t="s">
        <v>134</v>
      </c>
      <c r="BE315" s="156">
        <f>IF(N315="základní",J315,0)</f>
        <v>0</v>
      </c>
      <c r="BF315" s="156">
        <f>IF(N315="snížená",J315,0)</f>
        <v>0</v>
      </c>
      <c r="BG315" s="156">
        <f>IF(N315="zákl. přenesená",J315,0)</f>
        <v>0</v>
      </c>
      <c r="BH315" s="156">
        <f>IF(N315="sníž. přenesená",J315,0)</f>
        <v>0</v>
      </c>
      <c r="BI315" s="156">
        <f>IF(N315="nulová",J315,0)</f>
        <v>0</v>
      </c>
      <c r="BJ315" s="17" t="s">
        <v>85</v>
      </c>
      <c r="BK315" s="156">
        <f>ROUND(I315*H315,2)</f>
        <v>0</v>
      </c>
      <c r="BL315" s="17" t="s">
        <v>141</v>
      </c>
      <c r="BM315" s="155" t="s">
        <v>1061</v>
      </c>
    </row>
    <row r="316" spans="1:65" s="2" customFormat="1">
      <c r="A316" s="32"/>
      <c r="B316" s="33"/>
      <c r="C316" s="32"/>
      <c r="D316" s="157" t="s">
        <v>143</v>
      </c>
      <c r="E316" s="32"/>
      <c r="F316" s="158"/>
      <c r="G316" s="32"/>
      <c r="H316" s="32"/>
      <c r="I316" s="159"/>
      <c r="J316" s="32"/>
      <c r="K316" s="32"/>
      <c r="L316" s="33"/>
      <c r="M316" s="160"/>
      <c r="N316" s="161"/>
      <c r="O316" s="58"/>
      <c r="P316" s="58"/>
      <c r="Q316" s="58"/>
      <c r="R316" s="58"/>
      <c r="S316" s="58"/>
      <c r="T316" s="59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7" t="s">
        <v>143</v>
      </c>
      <c r="AU316" s="17" t="s">
        <v>88</v>
      </c>
    </row>
    <row r="317" spans="1:65" s="13" customFormat="1">
      <c r="B317" s="162"/>
      <c r="D317" s="157" t="s">
        <v>145</v>
      </c>
      <c r="E317" s="163" t="s">
        <v>1</v>
      </c>
      <c r="F317" s="164" t="s">
        <v>1472</v>
      </c>
      <c r="H317" s="165">
        <v>1</v>
      </c>
      <c r="I317" s="166"/>
      <c r="L317" s="162"/>
      <c r="M317" s="167"/>
      <c r="N317" s="168"/>
      <c r="O317" s="168"/>
      <c r="P317" s="168"/>
      <c r="Q317" s="168"/>
      <c r="R317" s="168"/>
      <c r="S317" s="168"/>
      <c r="T317" s="169"/>
      <c r="AT317" s="163" t="s">
        <v>145</v>
      </c>
      <c r="AU317" s="163" t="s">
        <v>88</v>
      </c>
      <c r="AV317" s="13" t="s">
        <v>88</v>
      </c>
      <c r="AW317" s="13" t="s">
        <v>31</v>
      </c>
      <c r="AX317" s="13" t="s">
        <v>85</v>
      </c>
      <c r="AY317" s="163" t="s">
        <v>134</v>
      </c>
    </row>
    <row r="318" spans="1:65" s="2" customFormat="1" ht="16.5" customHeight="1">
      <c r="A318" s="32"/>
      <c r="B318" s="143"/>
      <c r="C318" s="144" t="s">
        <v>459</v>
      </c>
      <c r="D318" s="144" t="s">
        <v>136</v>
      </c>
      <c r="E318" s="145" t="s">
        <v>1062</v>
      </c>
      <c r="F318" s="146" t="s">
        <v>1063</v>
      </c>
      <c r="G318" s="147" t="s">
        <v>139</v>
      </c>
      <c r="H318" s="148">
        <v>1</v>
      </c>
      <c r="I318" s="149"/>
      <c r="J318" s="150">
        <f>ROUND(I318*H318,2)</f>
        <v>0</v>
      </c>
      <c r="K318" s="146" t="s">
        <v>140</v>
      </c>
      <c r="L318" s="33"/>
      <c r="M318" s="151" t="s">
        <v>1</v>
      </c>
      <c r="N318" s="152" t="s">
        <v>42</v>
      </c>
      <c r="O318" s="58"/>
      <c r="P318" s="153">
        <f>O318*H318</f>
        <v>0</v>
      </c>
      <c r="Q318" s="153">
        <v>1.7099999999999999E-3</v>
      </c>
      <c r="R318" s="153">
        <f>Q318*H318</f>
        <v>1.7099999999999999E-3</v>
      </c>
      <c r="S318" s="153">
        <v>0</v>
      </c>
      <c r="T318" s="154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5" t="s">
        <v>141</v>
      </c>
      <c r="AT318" s="155" t="s">
        <v>136</v>
      </c>
      <c r="AU318" s="155" t="s">
        <v>88</v>
      </c>
      <c r="AY318" s="17" t="s">
        <v>134</v>
      </c>
      <c r="BE318" s="156">
        <f>IF(N318="základní",J318,0)</f>
        <v>0</v>
      </c>
      <c r="BF318" s="156">
        <f>IF(N318="snížená",J318,0)</f>
        <v>0</v>
      </c>
      <c r="BG318" s="156">
        <f>IF(N318="zákl. přenesená",J318,0)</f>
        <v>0</v>
      </c>
      <c r="BH318" s="156">
        <f>IF(N318="sníž. přenesená",J318,0)</f>
        <v>0</v>
      </c>
      <c r="BI318" s="156">
        <f>IF(N318="nulová",J318,0)</f>
        <v>0</v>
      </c>
      <c r="BJ318" s="17" t="s">
        <v>85</v>
      </c>
      <c r="BK318" s="156">
        <f>ROUND(I318*H318,2)</f>
        <v>0</v>
      </c>
      <c r="BL318" s="17" t="s">
        <v>141</v>
      </c>
      <c r="BM318" s="155" t="s">
        <v>1064</v>
      </c>
    </row>
    <row r="319" spans="1:65" s="2" customFormat="1" ht="19.5">
      <c r="A319" s="32"/>
      <c r="B319" s="33"/>
      <c r="C319" s="32"/>
      <c r="D319" s="157" t="s">
        <v>143</v>
      </c>
      <c r="E319" s="32"/>
      <c r="F319" s="158" t="s">
        <v>1065</v>
      </c>
      <c r="G319" s="32"/>
      <c r="H319" s="32"/>
      <c r="I319" s="159"/>
      <c r="J319" s="32"/>
      <c r="K319" s="32"/>
      <c r="L319" s="33"/>
      <c r="M319" s="160"/>
      <c r="N319" s="161"/>
      <c r="O319" s="58"/>
      <c r="P319" s="58"/>
      <c r="Q319" s="58"/>
      <c r="R319" s="58"/>
      <c r="S319" s="58"/>
      <c r="T319" s="59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7" t="s">
        <v>143</v>
      </c>
      <c r="AU319" s="17" t="s">
        <v>88</v>
      </c>
    </row>
    <row r="320" spans="1:65" s="13" customFormat="1">
      <c r="B320" s="162"/>
      <c r="D320" s="157" t="s">
        <v>145</v>
      </c>
      <c r="E320" s="163" t="s">
        <v>1</v>
      </c>
      <c r="F320" s="164" t="s">
        <v>1066</v>
      </c>
      <c r="H320" s="165">
        <v>1</v>
      </c>
      <c r="I320" s="166"/>
      <c r="L320" s="162"/>
      <c r="M320" s="167"/>
      <c r="N320" s="168"/>
      <c r="O320" s="168"/>
      <c r="P320" s="168"/>
      <c r="Q320" s="168"/>
      <c r="R320" s="168"/>
      <c r="S320" s="168"/>
      <c r="T320" s="169"/>
      <c r="AT320" s="163" t="s">
        <v>145</v>
      </c>
      <c r="AU320" s="163" t="s">
        <v>88</v>
      </c>
      <c r="AV320" s="13" t="s">
        <v>88</v>
      </c>
      <c r="AW320" s="13" t="s">
        <v>31</v>
      </c>
      <c r="AX320" s="13" t="s">
        <v>85</v>
      </c>
      <c r="AY320" s="163" t="s">
        <v>134</v>
      </c>
    </row>
    <row r="321" spans="1:65" s="2" customFormat="1" ht="16.5" customHeight="1">
      <c r="A321" s="32"/>
      <c r="B321" s="143"/>
      <c r="C321" s="185" t="s">
        <v>465</v>
      </c>
      <c r="D321" s="185" t="s">
        <v>326</v>
      </c>
      <c r="E321" s="248" t="s">
        <v>1067</v>
      </c>
      <c r="F321" s="187" t="s">
        <v>1473</v>
      </c>
      <c r="G321" s="188" t="s">
        <v>139</v>
      </c>
      <c r="H321" s="189">
        <v>1</v>
      </c>
      <c r="I321" s="190"/>
      <c r="J321" s="191">
        <f>ROUND(I321*H321,2)</f>
        <v>0</v>
      </c>
      <c r="K321" s="187" t="s">
        <v>1</v>
      </c>
      <c r="L321" s="192"/>
      <c r="M321" s="193" t="s">
        <v>1</v>
      </c>
      <c r="N321" s="194" t="s">
        <v>42</v>
      </c>
      <c r="O321" s="58"/>
      <c r="P321" s="153">
        <f>O321*H321</f>
        <v>0</v>
      </c>
      <c r="Q321" s="153">
        <v>1.0999999999999999E-2</v>
      </c>
      <c r="R321" s="153">
        <f>Q321*H321</f>
        <v>1.0999999999999999E-2</v>
      </c>
      <c r="S321" s="153">
        <v>0</v>
      </c>
      <c r="T321" s="154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55" t="s">
        <v>190</v>
      </c>
      <c r="AT321" s="155" t="s">
        <v>326</v>
      </c>
      <c r="AU321" s="155" t="s">
        <v>88</v>
      </c>
      <c r="AY321" s="17" t="s">
        <v>134</v>
      </c>
      <c r="BE321" s="156">
        <f>IF(N321="základní",J321,0)</f>
        <v>0</v>
      </c>
      <c r="BF321" s="156">
        <f>IF(N321="snížená",J321,0)</f>
        <v>0</v>
      </c>
      <c r="BG321" s="156">
        <f>IF(N321="zákl. přenesená",J321,0)</f>
        <v>0</v>
      </c>
      <c r="BH321" s="156">
        <f>IF(N321="sníž. přenesená",J321,0)</f>
        <v>0</v>
      </c>
      <c r="BI321" s="156">
        <f>IF(N321="nulová",J321,0)</f>
        <v>0</v>
      </c>
      <c r="BJ321" s="17" t="s">
        <v>85</v>
      </c>
      <c r="BK321" s="156">
        <f>ROUND(I321*H321,2)</f>
        <v>0</v>
      </c>
      <c r="BL321" s="17" t="s">
        <v>141</v>
      </c>
      <c r="BM321" s="155" t="s">
        <v>1068</v>
      </c>
    </row>
    <row r="322" spans="1:65" s="2" customFormat="1">
      <c r="A322" s="32"/>
      <c r="B322" s="33"/>
      <c r="C322" s="32"/>
      <c r="D322" s="157" t="s">
        <v>143</v>
      </c>
      <c r="E322" s="32"/>
      <c r="F322" s="158"/>
      <c r="G322" s="32"/>
      <c r="H322" s="32"/>
      <c r="I322" s="159"/>
      <c r="J322" s="32"/>
      <c r="K322" s="32"/>
      <c r="L322" s="33"/>
      <c r="M322" s="160"/>
      <c r="N322" s="161"/>
      <c r="O322" s="58"/>
      <c r="P322" s="58"/>
      <c r="Q322" s="58"/>
      <c r="R322" s="58"/>
      <c r="S322" s="58"/>
      <c r="T322" s="59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7" t="s">
        <v>143</v>
      </c>
      <c r="AU322" s="17" t="s">
        <v>88</v>
      </c>
    </row>
    <row r="323" spans="1:65" s="13" customFormat="1">
      <c r="B323" s="162"/>
      <c r="D323" s="157" t="s">
        <v>145</v>
      </c>
      <c r="E323" s="163" t="s">
        <v>1</v>
      </c>
      <c r="F323" s="164" t="s">
        <v>1069</v>
      </c>
      <c r="H323" s="165">
        <v>1</v>
      </c>
      <c r="I323" s="166"/>
      <c r="L323" s="162"/>
      <c r="M323" s="167"/>
      <c r="N323" s="168"/>
      <c r="O323" s="168"/>
      <c r="P323" s="168"/>
      <c r="Q323" s="168"/>
      <c r="R323" s="168"/>
      <c r="S323" s="168"/>
      <c r="T323" s="169"/>
      <c r="AT323" s="163" t="s">
        <v>145</v>
      </c>
      <c r="AU323" s="163" t="s">
        <v>88</v>
      </c>
      <c r="AV323" s="13" t="s">
        <v>88</v>
      </c>
      <c r="AW323" s="13" t="s">
        <v>31</v>
      </c>
      <c r="AX323" s="13" t="s">
        <v>85</v>
      </c>
      <c r="AY323" s="163" t="s">
        <v>134</v>
      </c>
    </row>
    <row r="324" spans="1:65" s="2" customFormat="1" ht="16.5" customHeight="1">
      <c r="A324" s="32"/>
      <c r="B324" s="143"/>
      <c r="C324" s="144" t="s">
        <v>471</v>
      </c>
      <c r="D324" s="144" t="s">
        <v>136</v>
      </c>
      <c r="E324" s="145" t="s">
        <v>1070</v>
      </c>
      <c r="F324" s="146" t="s">
        <v>1071</v>
      </c>
      <c r="G324" s="147" t="s">
        <v>139</v>
      </c>
      <c r="H324" s="148">
        <v>3</v>
      </c>
      <c r="I324" s="149"/>
      <c r="J324" s="150">
        <f>ROUND(I324*H324,2)</f>
        <v>0</v>
      </c>
      <c r="K324" s="146" t="s">
        <v>140</v>
      </c>
      <c r="L324" s="33"/>
      <c r="M324" s="151" t="s">
        <v>1</v>
      </c>
      <c r="N324" s="152" t="s">
        <v>42</v>
      </c>
      <c r="O324" s="58"/>
      <c r="P324" s="153">
        <f>O324*H324</f>
        <v>0</v>
      </c>
      <c r="Q324" s="153">
        <v>0</v>
      </c>
      <c r="R324" s="153">
        <f>Q324*H324</f>
        <v>0</v>
      </c>
      <c r="S324" s="153">
        <v>0</v>
      </c>
      <c r="T324" s="154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55" t="s">
        <v>141</v>
      </c>
      <c r="AT324" s="155" t="s">
        <v>136</v>
      </c>
      <c r="AU324" s="155" t="s">
        <v>88</v>
      </c>
      <c r="AY324" s="17" t="s">
        <v>134</v>
      </c>
      <c r="BE324" s="156">
        <f>IF(N324="základní",J324,0)</f>
        <v>0</v>
      </c>
      <c r="BF324" s="156">
        <f>IF(N324="snížená",J324,0)</f>
        <v>0</v>
      </c>
      <c r="BG324" s="156">
        <f>IF(N324="zákl. přenesená",J324,0)</f>
        <v>0</v>
      </c>
      <c r="BH324" s="156">
        <f>IF(N324="sníž. přenesená",J324,0)</f>
        <v>0</v>
      </c>
      <c r="BI324" s="156">
        <f>IF(N324="nulová",J324,0)</f>
        <v>0</v>
      </c>
      <c r="BJ324" s="17" t="s">
        <v>85</v>
      </c>
      <c r="BK324" s="156">
        <f>ROUND(I324*H324,2)</f>
        <v>0</v>
      </c>
      <c r="BL324" s="17" t="s">
        <v>141</v>
      </c>
      <c r="BM324" s="155" t="s">
        <v>1072</v>
      </c>
    </row>
    <row r="325" spans="1:65" s="2" customFormat="1" ht="19.5">
      <c r="A325" s="32"/>
      <c r="B325" s="33"/>
      <c r="C325" s="32"/>
      <c r="D325" s="157" t="s">
        <v>143</v>
      </c>
      <c r="E325" s="32"/>
      <c r="F325" s="158" t="s">
        <v>1073</v>
      </c>
      <c r="G325" s="32"/>
      <c r="H325" s="32"/>
      <c r="I325" s="159"/>
      <c r="J325" s="32"/>
      <c r="K325" s="32"/>
      <c r="L325" s="33"/>
      <c r="M325" s="160"/>
      <c r="N325" s="161"/>
      <c r="O325" s="58"/>
      <c r="P325" s="58"/>
      <c r="Q325" s="58"/>
      <c r="R325" s="58"/>
      <c r="S325" s="58"/>
      <c r="T325" s="59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7" t="s">
        <v>143</v>
      </c>
      <c r="AU325" s="17" t="s">
        <v>88</v>
      </c>
    </row>
    <row r="326" spans="1:65" s="13" customFormat="1">
      <c r="B326" s="162"/>
      <c r="D326" s="157" t="s">
        <v>145</v>
      </c>
      <c r="E326" s="163" t="s">
        <v>1</v>
      </c>
      <c r="F326" s="164" t="s">
        <v>1074</v>
      </c>
      <c r="H326" s="165">
        <v>3</v>
      </c>
      <c r="I326" s="166"/>
      <c r="L326" s="162"/>
      <c r="M326" s="167"/>
      <c r="N326" s="168"/>
      <c r="O326" s="168"/>
      <c r="P326" s="168"/>
      <c r="Q326" s="168"/>
      <c r="R326" s="168"/>
      <c r="S326" s="168"/>
      <c r="T326" s="169"/>
      <c r="AT326" s="163" t="s">
        <v>145</v>
      </c>
      <c r="AU326" s="163" t="s">
        <v>88</v>
      </c>
      <c r="AV326" s="13" t="s">
        <v>88</v>
      </c>
      <c r="AW326" s="13" t="s">
        <v>31</v>
      </c>
      <c r="AX326" s="13" t="s">
        <v>85</v>
      </c>
      <c r="AY326" s="163" t="s">
        <v>134</v>
      </c>
    </row>
    <row r="327" spans="1:65" s="2" customFormat="1" ht="16.5" customHeight="1">
      <c r="A327" s="32"/>
      <c r="B327" s="143"/>
      <c r="C327" s="185" t="s">
        <v>476</v>
      </c>
      <c r="D327" s="185" t="s">
        <v>326</v>
      </c>
      <c r="E327" s="186" t="s">
        <v>1075</v>
      </c>
      <c r="F327" s="187" t="s">
        <v>1076</v>
      </c>
      <c r="G327" s="188" t="s">
        <v>139</v>
      </c>
      <c r="H327" s="189">
        <v>3</v>
      </c>
      <c r="I327" s="190"/>
      <c r="J327" s="191">
        <f>ROUND(I327*H327,2)</f>
        <v>0</v>
      </c>
      <c r="K327" s="187" t="s">
        <v>140</v>
      </c>
      <c r="L327" s="192"/>
      <c r="M327" s="193" t="s">
        <v>1</v>
      </c>
      <c r="N327" s="194" t="s">
        <v>42</v>
      </c>
      <c r="O327" s="58"/>
      <c r="P327" s="153">
        <f>O327*H327</f>
        <v>0</v>
      </c>
      <c r="Q327" s="153">
        <v>3.8999999999999999E-4</v>
      </c>
      <c r="R327" s="153">
        <f>Q327*H327</f>
        <v>1.17E-3</v>
      </c>
      <c r="S327" s="153">
        <v>0</v>
      </c>
      <c r="T327" s="154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55" t="s">
        <v>190</v>
      </c>
      <c r="AT327" s="155" t="s">
        <v>326</v>
      </c>
      <c r="AU327" s="155" t="s">
        <v>88</v>
      </c>
      <c r="AY327" s="17" t="s">
        <v>134</v>
      </c>
      <c r="BE327" s="156">
        <f>IF(N327="základní",J327,0)</f>
        <v>0</v>
      </c>
      <c r="BF327" s="156">
        <f>IF(N327="snížená",J327,0)</f>
        <v>0</v>
      </c>
      <c r="BG327" s="156">
        <f>IF(N327="zákl. přenesená",J327,0)</f>
        <v>0</v>
      </c>
      <c r="BH327" s="156">
        <f>IF(N327="sníž. přenesená",J327,0)</f>
        <v>0</v>
      </c>
      <c r="BI327" s="156">
        <f>IF(N327="nulová",J327,0)</f>
        <v>0</v>
      </c>
      <c r="BJ327" s="17" t="s">
        <v>85</v>
      </c>
      <c r="BK327" s="156">
        <f>ROUND(I327*H327,2)</f>
        <v>0</v>
      </c>
      <c r="BL327" s="17" t="s">
        <v>141</v>
      </c>
      <c r="BM327" s="155" t="s">
        <v>1077</v>
      </c>
    </row>
    <row r="328" spans="1:65" s="2" customFormat="1">
      <c r="A328" s="32"/>
      <c r="B328" s="33"/>
      <c r="C328" s="32"/>
      <c r="D328" s="157" t="s">
        <v>143</v>
      </c>
      <c r="E328" s="32"/>
      <c r="F328" s="158" t="s">
        <v>1076</v>
      </c>
      <c r="G328" s="32"/>
      <c r="H328" s="32"/>
      <c r="I328" s="159"/>
      <c r="J328" s="32"/>
      <c r="K328" s="32"/>
      <c r="L328" s="33"/>
      <c r="M328" s="160"/>
      <c r="N328" s="161"/>
      <c r="O328" s="58"/>
      <c r="P328" s="58"/>
      <c r="Q328" s="58"/>
      <c r="R328" s="58"/>
      <c r="S328" s="58"/>
      <c r="T328" s="59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7" t="s">
        <v>143</v>
      </c>
      <c r="AU328" s="17" t="s">
        <v>88</v>
      </c>
    </row>
    <row r="329" spans="1:65" s="13" customFormat="1">
      <c r="B329" s="162"/>
      <c r="D329" s="157" t="s">
        <v>145</v>
      </c>
      <c r="E329" s="163" t="s">
        <v>1</v>
      </c>
      <c r="F329" s="164" t="s">
        <v>1078</v>
      </c>
      <c r="H329" s="165">
        <v>3</v>
      </c>
      <c r="I329" s="166"/>
      <c r="L329" s="162"/>
      <c r="M329" s="167"/>
      <c r="N329" s="168"/>
      <c r="O329" s="168"/>
      <c r="P329" s="168"/>
      <c r="Q329" s="168"/>
      <c r="R329" s="168"/>
      <c r="S329" s="168"/>
      <c r="T329" s="169"/>
      <c r="AT329" s="163" t="s">
        <v>145</v>
      </c>
      <c r="AU329" s="163" t="s">
        <v>88</v>
      </c>
      <c r="AV329" s="13" t="s">
        <v>88</v>
      </c>
      <c r="AW329" s="13" t="s">
        <v>31</v>
      </c>
      <c r="AX329" s="13" t="s">
        <v>85</v>
      </c>
      <c r="AY329" s="163" t="s">
        <v>134</v>
      </c>
    </row>
    <row r="330" spans="1:65" s="2" customFormat="1" ht="16.5" customHeight="1">
      <c r="A330" s="32"/>
      <c r="B330" s="143"/>
      <c r="C330" s="144" t="s">
        <v>481</v>
      </c>
      <c r="D330" s="144" t="s">
        <v>136</v>
      </c>
      <c r="E330" s="145" t="s">
        <v>1079</v>
      </c>
      <c r="F330" s="146" t="s">
        <v>1080</v>
      </c>
      <c r="G330" s="147" t="s">
        <v>139</v>
      </c>
      <c r="H330" s="148">
        <v>3</v>
      </c>
      <c r="I330" s="149"/>
      <c r="J330" s="150">
        <f>ROUND(I330*H330,2)</f>
        <v>0</v>
      </c>
      <c r="K330" s="146" t="s">
        <v>140</v>
      </c>
      <c r="L330" s="33"/>
      <c r="M330" s="151" t="s">
        <v>1</v>
      </c>
      <c r="N330" s="152" t="s">
        <v>42</v>
      </c>
      <c r="O330" s="58"/>
      <c r="P330" s="153">
        <f>O330*H330</f>
        <v>0</v>
      </c>
      <c r="Q330" s="153">
        <v>1.6199999999999999E-3</v>
      </c>
      <c r="R330" s="153">
        <f>Q330*H330</f>
        <v>4.8599999999999997E-3</v>
      </c>
      <c r="S330" s="153">
        <v>0</v>
      </c>
      <c r="T330" s="154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5" t="s">
        <v>141</v>
      </c>
      <c r="AT330" s="155" t="s">
        <v>136</v>
      </c>
      <c r="AU330" s="155" t="s">
        <v>88</v>
      </c>
      <c r="AY330" s="17" t="s">
        <v>134</v>
      </c>
      <c r="BE330" s="156">
        <f>IF(N330="základní",J330,0)</f>
        <v>0</v>
      </c>
      <c r="BF330" s="156">
        <f>IF(N330="snížená",J330,0)</f>
        <v>0</v>
      </c>
      <c r="BG330" s="156">
        <f>IF(N330="zákl. přenesená",J330,0)</f>
        <v>0</v>
      </c>
      <c r="BH330" s="156">
        <f>IF(N330="sníž. přenesená",J330,0)</f>
        <v>0</v>
      </c>
      <c r="BI330" s="156">
        <f>IF(N330="nulová",J330,0)</f>
        <v>0</v>
      </c>
      <c r="BJ330" s="17" t="s">
        <v>85</v>
      </c>
      <c r="BK330" s="156">
        <f>ROUND(I330*H330,2)</f>
        <v>0</v>
      </c>
      <c r="BL330" s="17" t="s">
        <v>141</v>
      </c>
      <c r="BM330" s="155" t="s">
        <v>1081</v>
      </c>
    </row>
    <row r="331" spans="1:65" s="2" customFormat="1" ht="19.5">
      <c r="A331" s="32"/>
      <c r="B331" s="33"/>
      <c r="C331" s="32"/>
      <c r="D331" s="157" t="s">
        <v>143</v>
      </c>
      <c r="E331" s="32"/>
      <c r="F331" s="158" t="s">
        <v>1082</v>
      </c>
      <c r="G331" s="32"/>
      <c r="H331" s="32"/>
      <c r="I331" s="159"/>
      <c r="J331" s="32"/>
      <c r="K331" s="32"/>
      <c r="L331" s="33"/>
      <c r="M331" s="160"/>
      <c r="N331" s="161"/>
      <c r="O331" s="58"/>
      <c r="P331" s="58"/>
      <c r="Q331" s="58"/>
      <c r="R331" s="58"/>
      <c r="S331" s="58"/>
      <c r="T331" s="59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7" t="s">
        <v>143</v>
      </c>
      <c r="AU331" s="17" t="s">
        <v>88</v>
      </c>
    </row>
    <row r="332" spans="1:65" s="13" customFormat="1">
      <c r="B332" s="162"/>
      <c r="D332" s="157" t="s">
        <v>145</v>
      </c>
      <c r="E332" s="163" t="s">
        <v>1</v>
      </c>
      <c r="F332" s="164" t="s">
        <v>1083</v>
      </c>
      <c r="H332" s="165">
        <v>3</v>
      </c>
      <c r="I332" s="166"/>
      <c r="L332" s="162"/>
      <c r="M332" s="167"/>
      <c r="N332" s="168"/>
      <c r="O332" s="168"/>
      <c r="P332" s="168"/>
      <c r="Q332" s="168"/>
      <c r="R332" s="168"/>
      <c r="S332" s="168"/>
      <c r="T332" s="169"/>
      <c r="AT332" s="163" t="s">
        <v>145</v>
      </c>
      <c r="AU332" s="163" t="s">
        <v>88</v>
      </c>
      <c r="AV332" s="13" t="s">
        <v>88</v>
      </c>
      <c r="AW332" s="13" t="s">
        <v>31</v>
      </c>
      <c r="AX332" s="13" t="s">
        <v>85</v>
      </c>
      <c r="AY332" s="163" t="s">
        <v>134</v>
      </c>
    </row>
    <row r="333" spans="1:65" s="2" customFormat="1" ht="26.25" customHeight="1">
      <c r="A333" s="32"/>
      <c r="B333" s="143"/>
      <c r="C333" s="185" t="s">
        <v>488</v>
      </c>
      <c r="D333" s="185" t="s">
        <v>326</v>
      </c>
      <c r="E333" s="248" t="s">
        <v>1084</v>
      </c>
      <c r="F333" s="187" t="s">
        <v>1475</v>
      </c>
      <c r="G333" s="188" t="s">
        <v>139</v>
      </c>
      <c r="H333" s="189">
        <v>1</v>
      </c>
      <c r="I333" s="190"/>
      <c r="J333" s="191">
        <f>ROUND(I333*H333,2)</f>
        <v>0</v>
      </c>
      <c r="K333" s="187" t="s">
        <v>1</v>
      </c>
      <c r="L333" s="192"/>
      <c r="M333" s="193" t="s">
        <v>1</v>
      </c>
      <c r="N333" s="194" t="s">
        <v>42</v>
      </c>
      <c r="O333" s="58"/>
      <c r="P333" s="153">
        <f>O333*H333</f>
        <v>0</v>
      </c>
      <c r="Q333" s="153">
        <v>1.847E-2</v>
      </c>
      <c r="R333" s="153">
        <f>Q333*H333</f>
        <v>1.847E-2</v>
      </c>
      <c r="S333" s="153">
        <v>0</v>
      </c>
      <c r="T333" s="154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5" t="s">
        <v>190</v>
      </c>
      <c r="AT333" s="155" t="s">
        <v>326</v>
      </c>
      <c r="AU333" s="155" t="s">
        <v>88</v>
      </c>
      <c r="AY333" s="17" t="s">
        <v>134</v>
      </c>
      <c r="BE333" s="156">
        <f>IF(N333="základní",J333,0)</f>
        <v>0</v>
      </c>
      <c r="BF333" s="156">
        <f>IF(N333="snížená",J333,0)</f>
        <v>0</v>
      </c>
      <c r="BG333" s="156">
        <f>IF(N333="zákl. přenesená",J333,0)</f>
        <v>0</v>
      </c>
      <c r="BH333" s="156">
        <f>IF(N333="sníž. přenesená",J333,0)</f>
        <v>0</v>
      </c>
      <c r="BI333" s="156">
        <f>IF(N333="nulová",J333,0)</f>
        <v>0</v>
      </c>
      <c r="BJ333" s="17" t="s">
        <v>85</v>
      </c>
      <c r="BK333" s="156">
        <f>ROUND(I333*H333,2)</f>
        <v>0</v>
      </c>
      <c r="BL333" s="17" t="s">
        <v>141</v>
      </c>
      <c r="BM333" s="155" t="s">
        <v>1085</v>
      </c>
    </row>
    <row r="334" spans="1:65" s="2" customFormat="1">
      <c r="A334" s="32"/>
      <c r="B334" s="33"/>
      <c r="C334" s="32"/>
      <c r="D334" s="157" t="s">
        <v>143</v>
      </c>
      <c r="E334" s="32"/>
      <c r="F334" s="158"/>
      <c r="G334" s="32"/>
      <c r="H334" s="32"/>
      <c r="I334" s="159"/>
      <c r="J334" s="32"/>
      <c r="K334" s="32"/>
      <c r="L334" s="33"/>
      <c r="M334" s="160"/>
      <c r="N334" s="161"/>
      <c r="O334" s="58"/>
      <c r="P334" s="58"/>
      <c r="Q334" s="58"/>
      <c r="R334" s="58"/>
      <c r="S334" s="58"/>
      <c r="T334" s="59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T334" s="17" t="s">
        <v>143</v>
      </c>
      <c r="AU334" s="17" t="s">
        <v>88</v>
      </c>
    </row>
    <row r="335" spans="1:65" s="13" customFormat="1">
      <c r="B335" s="162"/>
      <c r="D335" s="157" t="s">
        <v>145</v>
      </c>
      <c r="E335" s="163" t="s">
        <v>1</v>
      </c>
      <c r="F335" s="164" t="s">
        <v>1474</v>
      </c>
      <c r="H335" s="165">
        <v>1</v>
      </c>
      <c r="I335" s="166"/>
      <c r="L335" s="162"/>
      <c r="M335" s="167"/>
      <c r="N335" s="168"/>
      <c r="O335" s="168"/>
      <c r="P335" s="168"/>
      <c r="Q335" s="168"/>
      <c r="R335" s="168"/>
      <c r="S335" s="168"/>
      <c r="T335" s="169"/>
      <c r="AT335" s="163" t="s">
        <v>145</v>
      </c>
      <c r="AU335" s="163" t="s">
        <v>88</v>
      </c>
      <c r="AV335" s="13" t="s">
        <v>88</v>
      </c>
      <c r="AW335" s="13" t="s">
        <v>31</v>
      </c>
      <c r="AX335" s="13" t="s">
        <v>85</v>
      </c>
      <c r="AY335" s="163" t="s">
        <v>134</v>
      </c>
    </row>
    <row r="336" spans="1:65" s="2" customFormat="1" ht="24" customHeight="1">
      <c r="A336" s="32"/>
      <c r="B336" s="143"/>
      <c r="C336" s="185" t="s">
        <v>495</v>
      </c>
      <c r="D336" s="185" t="s">
        <v>326</v>
      </c>
      <c r="E336" s="248" t="s">
        <v>1086</v>
      </c>
      <c r="F336" s="187" t="s">
        <v>1476</v>
      </c>
      <c r="G336" s="188" t="s">
        <v>139</v>
      </c>
      <c r="H336" s="189">
        <v>2</v>
      </c>
      <c r="I336" s="190"/>
      <c r="J336" s="191">
        <f>ROUND(I336*H336,2)</f>
        <v>0</v>
      </c>
      <c r="K336" s="187" t="s">
        <v>1</v>
      </c>
      <c r="L336" s="192"/>
      <c r="M336" s="193" t="s">
        <v>1</v>
      </c>
      <c r="N336" s="194" t="s">
        <v>42</v>
      </c>
      <c r="O336" s="58"/>
      <c r="P336" s="153">
        <f>O336*H336</f>
        <v>0</v>
      </c>
      <c r="Q336" s="153">
        <v>1.7579999999999998E-2</v>
      </c>
      <c r="R336" s="153">
        <f>Q336*H336</f>
        <v>3.5159999999999997E-2</v>
      </c>
      <c r="S336" s="153">
        <v>0</v>
      </c>
      <c r="T336" s="154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55" t="s">
        <v>190</v>
      </c>
      <c r="AT336" s="155" t="s">
        <v>326</v>
      </c>
      <c r="AU336" s="155" t="s">
        <v>88</v>
      </c>
      <c r="AY336" s="17" t="s">
        <v>134</v>
      </c>
      <c r="BE336" s="156">
        <f>IF(N336="základní",J336,0)</f>
        <v>0</v>
      </c>
      <c r="BF336" s="156">
        <f>IF(N336="snížená",J336,0)</f>
        <v>0</v>
      </c>
      <c r="BG336" s="156">
        <f>IF(N336="zákl. přenesená",J336,0)</f>
        <v>0</v>
      </c>
      <c r="BH336" s="156">
        <f>IF(N336="sníž. přenesená",J336,0)</f>
        <v>0</v>
      </c>
      <c r="BI336" s="156">
        <f>IF(N336="nulová",J336,0)</f>
        <v>0</v>
      </c>
      <c r="BJ336" s="17" t="s">
        <v>85</v>
      </c>
      <c r="BK336" s="156">
        <f>ROUND(I336*H336,2)</f>
        <v>0</v>
      </c>
      <c r="BL336" s="17" t="s">
        <v>141</v>
      </c>
      <c r="BM336" s="155" t="s">
        <v>1087</v>
      </c>
    </row>
    <row r="337" spans="1:65" s="2" customFormat="1">
      <c r="A337" s="32"/>
      <c r="B337" s="33"/>
      <c r="C337" s="32"/>
      <c r="D337" s="157" t="s">
        <v>143</v>
      </c>
      <c r="E337" s="32"/>
      <c r="F337" s="158"/>
      <c r="G337" s="32"/>
      <c r="H337" s="32"/>
      <c r="I337" s="159"/>
      <c r="J337" s="32"/>
      <c r="K337" s="32"/>
      <c r="L337" s="33"/>
      <c r="M337" s="160"/>
      <c r="N337" s="161"/>
      <c r="O337" s="58"/>
      <c r="P337" s="58"/>
      <c r="Q337" s="58"/>
      <c r="R337" s="58"/>
      <c r="S337" s="58"/>
      <c r="T337" s="59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7" t="s">
        <v>143</v>
      </c>
      <c r="AU337" s="17" t="s">
        <v>88</v>
      </c>
    </row>
    <row r="338" spans="1:65" s="13" customFormat="1">
      <c r="B338" s="162"/>
      <c r="D338" s="157" t="s">
        <v>145</v>
      </c>
      <c r="E338" s="163" t="s">
        <v>1</v>
      </c>
      <c r="F338" s="164" t="s">
        <v>1523</v>
      </c>
      <c r="H338" s="165">
        <v>2</v>
      </c>
      <c r="I338" s="166"/>
      <c r="L338" s="162"/>
      <c r="M338" s="167"/>
      <c r="N338" s="168"/>
      <c r="O338" s="168"/>
      <c r="P338" s="168"/>
      <c r="Q338" s="168"/>
      <c r="R338" s="168"/>
      <c r="S338" s="168"/>
      <c r="T338" s="169"/>
      <c r="AT338" s="163" t="s">
        <v>145</v>
      </c>
      <c r="AU338" s="163" t="s">
        <v>88</v>
      </c>
      <c r="AV338" s="13" t="s">
        <v>88</v>
      </c>
      <c r="AW338" s="13" t="s">
        <v>31</v>
      </c>
      <c r="AX338" s="13" t="s">
        <v>85</v>
      </c>
      <c r="AY338" s="163" t="s">
        <v>134</v>
      </c>
    </row>
    <row r="339" spans="1:65" s="2" customFormat="1" ht="16.5" customHeight="1">
      <c r="A339" s="32"/>
      <c r="B339" s="143"/>
      <c r="C339" s="185" t="s">
        <v>501</v>
      </c>
      <c r="D339" s="185" t="s">
        <v>326</v>
      </c>
      <c r="E339" s="248" t="s">
        <v>1088</v>
      </c>
      <c r="F339" s="187" t="s">
        <v>1477</v>
      </c>
      <c r="G339" s="188" t="s">
        <v>139</v>
      </c>
      <c r="H339" s="189">
        <v>2</v>
      </c>
      <c r="I339" s="190"/>
      <c r="J339" s="191">
        <f>ROUND(I339*H339,2)</f>
        <v>0</v>
      </c>
      <c r="K339" s="187" t="s">
        <v>1</v>
      </c>
      <c r="L339" s="192"/>
      <c r="M339" s="193" t="s">
        <v>1</v>
      </c>
      <c r="N339" s="194" t="s">
        <v>42</v>
      </c>
      <c r="O339" s="58"/>
      <c r="P339" s="153">
        <f>O339*H339</f>
        <v>0</v>
      </c>
      <c r="Q339" s="153">
        <v>6.3099999999999996E-3</v>
      </c>
      <c r="R339" s="153">
        <f>Q339*H339</f>
        <v>1.2619999999999999E-2</v>
      </c>
      <c r="S339" s="153">
        <v>0</v>
      </c>
      <c r="T339" s="154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5" t="s">
        <v>190</v>
      </c>
      <c r="AT339" s="155" t="s">
        <v>326</v>
      </c>
      <c r="AU339" s="155" t="s">
        <v>88</v>
      </c>
      <c r="AY339" s="17" t="s">
        <v>134</v>
      </c>
      <c r="BE339" s="156">
        <f>IF(N339="základní",J339,0)</f>
        <v>0</v>
      </c>
      <c r="BF339" s="156">
        <f>IF(N339="snížená",J339,0)</f>
        <v>0</v>
      </c>
      <c r="BG339" s="156">
        <f>IF(N339="zákl. přenesená",J339,0)</f>
        <v>0</v>
      </c>
      <c r="BH339" s="156">
        <f>IF(N339="sníž. přenesená",J339,0)</f>
        <v>0</v>
      </c>
      <c r="BI339" s="156">
        <f>IF(N339="nulová",J339,0)</f>
        <v>0</v>
      </c>
      <c r="BJ339" s="17" t="s">
        <v>85</v>
      </c>
      <c r="BK339" s="156">
        <f>ROUND(I339*H339,2)</f>
        <v>0</v>
      </c>
      <c r="BL339" s="17" t="s">
        <v>141</v>
      </c>
      <c r="BM339" s="155" t="s">
        <v>1089</v>
      </c>
    </row>
    <row r="340" spans="1:65" s="2" customFormat="1">
      <c r="A340" s="32"/>
      <c r="B340" s="33"/>
      <c r="C340" s="32"/>
      <c r="D340" s="157" t="s">
        <v>143</v>
      </c>
      <c r="E340" s="32"/>
      <c r="F340" s="158" t="s">
        <v>1477</v>
      </c>
      <c r="G340" s="32"/>
      <c r="H340" s="32"/>
      <c r="I340" s="159"/>
      <c r="J340" s="32"/>
      <c r="K340" s="32"/>
      <c r="L340" s="33"/>
      <c r="M340" s="160"/>
      <c r="N340" s="161"/>
      <c r="O340" s="58"/>
      <c r="P340" s="58"/>
      <c r="Q340" s="58"/>
      <c r="R340" s="58"/>
      <c r="S340" s="58"/>
      <c r="T340" s="59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7" t="s">
        <v>143</v>
      </c>
      <c r="AU340" s="17" t="s">
        <v>88</v>
      </c>
    </row>
    <row r="341" spans="1:65" s="13" customFormat="1">
      <c r="B341" s="162"/>
      <c r="D341" s="157" t="s">
        <v>145</v>
      </c>
      <c r="E341" s="163" t="s">
        <v>1</v>
      </c>
      <c r="F341" s="164" t="s">
        <v>1090</v>
      </c>
      <c r="H341" s="165">
        <v>2</v>
      </c>
      <c r="I341" s="166"/>
      <c r="L341" s="162"/>
      <c r="M341" s="167"/>
      <c r="N341" s="168"/>
      <c r="O341" s="168"/>
      <c r="P341" s="168"/>
      <c r="Q341" s="168"/>
      <c r="R341" s="168"/>
      <c r="S341" s="168"/>
      <c r="T341" s="169"/>
      <c r="AT341" s="163" t="s">
        <v>145</v>
      </c>
      <c r="AU341" s="163" t="s">
        <v>88</v>
      </c>
      <c r="AV341" s="13" t="s">
        <v>88</v>
      </c>
      <c r="AW341" s="13" t="s">
        <v>31</v>
      </c>
      <c r="AX341" s="13" t="s">
        <v>77</v>
      </c>
      <c r="AY341" s="163" t="s">
        <v>134</v>
      </c>
    </row>
    <row r="342" spans="1:65" s="13" customFormat="1">
      <c r="B342" s="162"/>
      <c r="D342" s="157" t="s">
        <v>145</v>
      </c>
      <c r="E342" s="163" t="s">
        <v>1</v>
      </c>
      <c r="F342" s="164"/>
      <c r="H342" s="165"/>
      <c r="I342" s="166"/>
      <c r="L342" s="162"/>
      <c r="M342" s="167"/>
      <c r="N342" s="168"/>
      <c r="O342" s="168"/>
      <c r="P342" s="168"/>
      <c r="Q342" s="168"/>
      <c r="R342" s="168"/>
      <c r="S342" s="168"/>
      <c r="T342" s="169"/>
      <c r="AT342" s="163" t="s">
        <v>145</v>
      </c>
      <c r="AU342" s="163" t="s">
        <v>88</v>
      </c>
      <c r="AV342" s="13" t="s">
        <v>88</v>
      </c>
      <c r="AW342" s="13" t="s">
        <v>31</v>
      </c>
      <c r="AX342" s="13" t="s">
        <v>77</v>
      </c>
      <c r="AY342" s="163" t="s">
        <v>134</v>
      </c>
    </row>
    <row r="343" spans="1:65" s="2" customFormat="1" ht="16.5" customHeight="1">
      <c r="A343" s="32"/>
      <c r="B343" s="143"/>
      <c r="C343" s="185" t="s">
        <v>507</v>
      </c>
      <c r="D343" s="185" t="s">
        <v>326</v>
      </c>
      <c r="E343" s="248" t="s">
        <v>1091</v>
      </c>
      <c r="F343" s="187" t="s">
        <v>1478</v>
      </c>
      <c r="G343" s="188" t="s">
        <v>139</v>
      </c>
      <c r="H343" s="189">
        <v>2</v>
      </c>
      <c r="I343" s="190"/>
      <c r="J343" s="191">
        <f>ROUND(I343*H343,2)</f>
        <v>0</v>
      </c>
      <c r="K343" s="187" t="s">
        <v>1</v>
      </c>
      <c r="L343" s="192"/>
      <c r="M343" s="193" t="s">
        <v>1</v>
      </c>
      <c r="N343" s="194" t="s">
        <v>42</v>
      </c>
      <c r="O343" s="58"/>
      <c r="P343" s="153">
        <f>O343*H343</f>
        <v>0</v>
      </c>
      <c r="Q343" s="153">
        <v>1.0499999999999999E-3</v>
      </c>
      <c r="R343" s="153">
        <f>Q343*H343</f>
        <v>2.0999999999999999E-3</v>
      </c>
      <c r="S343" s="153">
        <v>0</v>
      </c>
      <c r="T343" s="154">
        <f>S343*H343</f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55" t="s">
        <v>190</v>
      </c>
      <c r="AT343" s="155" t="s">
        <v>326</v>
      </c>
      <c r="AU343" s="155" t="s">
        <v>88</v>
      </c>
      <c r="AY343" s="17" t="s">
        <v>134</v>
      </c>
      <c r="BE343" s="156">
        <f>IF(N343="základní",J343,0)</f>
        <v>0</v>
      </c>
      <c r="BF343" s="156">
        <f>IF(N343="snížená",J343,0)</f>
        <v>0</v>
      </c>
      <c r="BG343" s="156">
        <f>IF(N343="zákl. přenesená",J343,0)</f>
        <v>0</v>
      </c>
      <c r="BH343" s="156">
        <f>IF(N343="sníž. přenesená",J343,0)</f>
        <v>0</v>
      </c>
      <c r="BI343" s="156">
        <f>IF(N343="nulová",J343,0)</f>
        <v>0</v>
      </c>
      <c r="BJ343" s="17" t="s">
        <v>85</v>
      </c>
      <c r="BK343" s="156">
        <f>ROUND(I343*H343,2)</f>
        <v>0</v>
      </c>
      <c r="BL343" s="17" t="s">
        <v>141</v>
      </c>
      <c r="BM343" s="155" t="s">
        <v>1092</v>
      </c>
    </row>
    <row r="344" spans="1:65" s="2" customFormat="1">
      <c r="A344" s="32"/>
      <c r="B344" s="33"/>
      <c r="C344" s="32"/>
      <c r="D344" s="157" t="s">
        <v>143</v>
      </c>
      <c r="E344" s="32"/>
      <c r="F344" s="158"/>
      <c r="G344" s="32"/>
      <c r="H344" s="32"/>
      <c r="I344" s="159"/>
      <c r="J344" s="32"/>
      <c r="K344" s="32"/>
      <c r="L344" s="33"/>
      <c r="M344" s="160"/>
      <c r="N344" s="161"/>
      <c r="O344" s="58"/>
      <c r="P344" s="58"/>
      <c r="Q344" s="58"/>
      <c r="R344" s="58"/>
      <c r="S344" s="58"/>
      <c r="T344" s="59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7" t="s">
        <v>143</v>
      </c>
      <c r="AU344" s="17" t="s">
        <v>88</v>
      </c>
    </row>
    <row r="345" spans="1:65" s="13" customFormat="1">
      <c r="B345" s="162"/>
      <c r="D345" s="157" t="s">
        <v>145</v>
      </c>
      <c r="E345" s="163" t="s">
        <v>1</v>
      </c>
      <c r="F345" s="164" t="s">
        <v>1093</v>
      </c>
      <c r="H345" s="165">
        <v>2</v>
      </c>
      <c r="I345" s="166"/>
      <c r="L345" s="162"/>
      <c r="M345" s="167"/>
      <c r="N345" s="168"/>
      <c r="O345" s="168"/>
      <c r="P345" s="168"/>
      <c r="Q345" s="168"/>
      <c r="R345" s="168"/>
      <c r="S345" s="168"/>
      <c r="T345" s="169"/>
      <c r="AT345" s="163" t="s">
        <v>145</v>
      </c>
      <c r="AU345" s="163" t="s">
        <v>88</v>
      </c>
      <c r="AV345" s="13" t="s">
        <v>88</v>
      </c>
      <c r="AW345" s="13" t="s">
        <v>31</v>
      </c>
      <c r="AX345" s="13" t="s">
        <v>85</v>
      </c>
      <c r="AY345" s="163" t="s">
        <v>134</v>
      </c>
    </row>
    <row r="346" spans="1:65" s="2" customFormat="1" ht="16.5" customHeight="1">
      <c r="A346" s="32"/>
      <c r="B346" s="143"/>
      <c r="C346" s="144" t="s">
        <v>513</v>
      </c>
      <c r="D346" s="144" t="s">
        <v>136</v>
      </c>
      <c r="E346" s="145" t="s">
        <v>1094</v>
      </c>
      <c r="F346" s="146" t="s">
        <v>1095</v>
      </c>
      <c r="G346" s="147" t="s">
        <v>139</v>
      </c>
      <c r="H346" s="148">
        <v>1</v>
      </c>
      <c r="I346" s="149"/>
      <c r="J346" s="150">
        <f>ROUND(I346*H346,2)</f>
        <v>0</v>
      </c>
      <c r="K346" s="146" t="s">
        <v>140</v>
      </c>
      <c r="L346" s="33"/>
      <c r="M346" s="151" t="s">
        <v>1</v>
      </c>
      <c r="N346" s="152" t="s">
        <v>42</v>
      </c>
      <c r="O346" s="58"/>
      <c r="P346" s="153">
        <f>O346*H346</f>
        <v>0</v>
      </c>
      <c r="Q346" s="153">
        <v>1.65E-3</v>
      </c>
      <c r="R346" s="153">
        <f>Q346*H346</f>
        <v>1.65E-3</v>
      </c>
      <c r="S346" s="153">
        <v>0</v>
      </c>
      <c r="T346" s="154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5" t="s">
        <v>141</v>
      </c>
      <c r="AT346" s="155" t="s">
        <v>136</v>
      </c>
      <c r="AU346" s="155" t="s">
        <v>88</v>
      </c>
      <c r="AY346" s="17" t="s">
        <v>134</v>
      </c>
      <c r="BE346" s="156">
        <f>IF(N346="základní",J346,0)</f>
        <v>0</v>
      </c>
      <c r="BF346" s="156">
        <f>IF(N346="snížená",J346,0)</f>
        <v>0</v>
      </c>
      <c r="BG346" s="156">
        <f>IF(N346="zákl. přenesená",J346,0)</f>
        <v>0</v>
      </c>
      <c r="BH346" s="156">
        <f>IF(N346="sníž. přenesená",J346,0)</f>
        <v>0</v>
      </c>
      <c r="BI346" s="156">
        <f>IF(N346="nulová",J346,0)</f>
        <v>0</v>
      </c>
      <c r="BJ346" s="17" t="s">
        <v>85</v>
      </c>
      <c r="BK346" s="156">
        <f>ROUND(I346*H346,2)</f>
        <v>0</v>
      </c>
      <c r="BL346" s="17" t="s">
        <v>141</v>
      </c>
      <c r="BM346" s="155" t="s">
        <v>1096</v>
      </c>
    </row>
    <row r="347" spans="1:65" s="2" customFormat="1" ht="19.5">
      <c r="A347" s="32"/>
      <c r="B347" s="33"/>
      <c r="C347" s="32"/>
      <c r="D347" s="157" t="s">
        <v>143</v>
      </c>
      <c r="E347" s="32"/>
      <c r="F347" s="158" t="s">
        <v>1097</v>
      </c>
      <c r="G347" s="32"/>
      <c r="H347" s="32"/>
      <c r="I347" s="159"/>
      <c r="J347" s="32"/>
      <c r="K347" s="32"/>
      <c r="L347" s="33"/>
      <c r="M347" s="160"/>
      <c r="N347" s="161"/>
      <c r="O347" s="58"/>
      <c r="P347" s="58"/>
      <c r="Q347" s="58"/>
      <c r="R347" s="58"/>
      <c r="S347" s="58"/>
      <c r="T347" s="59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7" t="s">
        <v>143</v>
      </c>
      <c r="AU347" s="17" t="s">
        <v>88</v>
      </c>
    </row>
    <row r="348" spans="1:65" s="13" customFormat="1">
      <c r="B348" s="162"/>
      <c r="D348" s="157" t="s">
        <v>145</v>
      </c>
      <c r="E348" s="163" t="s">
        <v>1</v>
      </c>
      <c r="F348" s="164" t="s">
        <v>1098</v>
      </c>
      <c r="H348" s="165">
        <v>1</v>
      </c>
      <c r="I348" s="166"/>
      <c r="L348" s="162"/>
      <c r="M348" s="167"/>
      <c r="N348" s="168"/>
      <c r="O348" s="168"/>
      <c r="P348" s="168"/>
      <c r="Q348" s="168"/>
      <c r="R348" s="168"/>
      <c r="S348" s="168"/>
      <c r="T348" s="169"/>
      <c r="AT348" s="163" t="s">
        <v>145</v>
      </c>
      <c r="AU348" s="163" t="s">
        <v>88</v>
      </c>
      <c r="AV348" s="13" t="s">
        <v>88</v>
      </c>
      <c r="AW348" s="13" t="s">
        <v>31</v>
      </c>
      <c r="AX348" s="13" t="s">
        <v>85</v>
      </c>
      <c r="AY348" s="163" t="s">
        <v>134</v>
      </c>
    </row>
    <row r="349" spans="1:65" s="2" customFormat="1" ht="30.75" customHeight="1">
      <c r="A349" s="32"/>
      <c r="B349" s="143"/>
      <c r="C349" s="185" t="s">
        <v>518</v>
      </c>
      <c r="D349" s="185" t="s">
        <v>326</v>
      </c>
      <c r="E349" s="248" t="s">
        <v>1099</v>
      </c>
      <c r="F349" s="187" t="s">
        <v>1479</v>
      </c>
      <c r="G349" s="188" t="s">
        <v>139</v>
      </c>
      <c r="H349" s="189">
        <v>1</v>
      </c>
      <c r="I349" s="190"/>
      <c r="J349" s="191">
        <f>ROUND(I349*H349,2)</f>
        <v>0</v>
      </c>
      <c r="K349" s="187" t="s">
        <v>1</v>
      </c>
      <c r="L349" s="192"/>
      <c r="M349" s="193" t="s">
        <v>1</v>
      </c>
      <c r="N349" s="194" t="s">
        <v>42</v>
      </c>
      <c r="O349" s="58"/>
      <c r="P349" s="153">
        <f>O349*H349</f>
        <v>0</v>
      </c>
      <c r="Q349" s="153">
        <v>2.1999999999999999E-2</v>
      </c>
      <c r="R349" s="153">
        <f>Q349*H349</f>
        <v>2.1999999999999999E-2</v>
      </c>
      <c r="S349" s="153">
        <v>0</v>
      </c>
      <c r="T349" s="154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5" t="s">
        <v>190</v>
      </c>
      <c r="AT349" s="155" t="s">
        <v>326</v>
      </c>
      <c r="AU349" s="155" t="s">
        <v>88</v>
      </c>
      <c r="AY349" s="17" t="s">
        <v>134</v>
      </c>
      <c r="BE349" s="156">
        <f>IF(N349="základní",J349,0)</f>
        <v>0</v>
      </c>
      <c r="BF349" s="156">
        <f>IF(N349="snížená",J349,0)</f>
        <v>0</v>
      </c>
      <c r="BG349" s="156">
        <f>IF(N349="zákl. přenesená",J349,0)</f>
        <v>0</v>
      </c>
      <c r="BH349" s="156">
        <f>IF(N349="sníž. přenesená",J349,0)</f>
        <v>0</v>
      </c>
      <c r="BI349" s="156">
        <f>IF(N349="nulová",J349,0)</f>
        <v>0</v>
      </c>
      <c r="BJ349" s="17" t="s">
        <v>85</v>
      </c>
      <c r="BK349" s="156">
        <f>ROUND(I349*H349,2)</f>
        <v>0</v>
      </c>
      <c r="BL349" s="17" t="s">
        <v>141</v>
      </c>
      <c r="BM349" s="155" t="s">
        <v>1100</v>
      </c>
    </row>
    <row r="350" spans="1:65" s="2" customFormat="1">
      <c r="A350" s="32"/>
      <c r="B350" s="33"/>
      <c r="C350" s="32"/>
      <c r="D350" s="157" t="s">
        <v>143</v>
      </c>
      <c r="E350" s="32"/>
      <c r="F350" s="158"/>
      <c r="G350" s="32"/>
      <c r="H350" s="32"/>
      <c r="I350" s="159"/>
      <c r="J350" s="32"/>
      <c r="K350" s="32"/>
      <c r="L350" s="33"/>
      <c r="M350" s="160"/>
      <c r="N350" s="161"/>
      <c r="O350" s="58"/>
      <c r="P350" s="58"/>
      <c r="Q350" s="58"/>
      <c r="R350" s="58"/>
      <c r="S350" s="58"/>
      <c r="T350" s="59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T350" s="17" t="s">
        <v>143</v>
      </c>
      <c r="AU350" s="17" t="s">
        <v>88</v>
      </c>
    </row>
    <row r="351" spans="1:65" s="13" customFormat="1">
      <c r="B351" s="162"/>
      <c r="D351" s="157" t="s">
        <v>145</v>
      </c>
      <c r="E351" s="163" t="s">
        <v>1</v>
      </c>
      <c r="F351" s="164" t="s">
        <v>1524</v>
      </c>
      <c r="H351" s="165">
        <v>1</v>
      </c>
      <c r="I351" s="166"/>
      <c r="L351" s="162"/>
      <c r="M351" s="167"/>
      <c r="N351" s="168"/>
      <c r="O351" s="168"/>
      <c r="P351" s="168"/>
      <c r="Q351" s="168"/>
      <c r="R351" s="168"/>
      <c r="S351" s="168"/>
      <c r="T351" s="169"/>
      <c r="AT351" s="163" t="s">
        <v>145</v>
      </c>
      <c r="AU351" s="163" t="s">
        <v>88</v>
      </c>
      <c r="AV351" s="13" t="s">
        <v>88</v>
      </c>
      <c r="AW351" s="13" t="s">
        <v>31</v>
      </c>
      <c r="AX351" s="13" t="s">
        <v>85</v>
      </c>
      <c r="AY351" s="163" t="s">
        <v>134</v>
      </c>
    </row>
    <row r="352" spans="1:65" s="2" customFormat="1" ht="16.5" customHeight="1">
      <c r="A352" s="32"/>
      <c r="B352" s="143"/>
      <c r="C352" s="144" t="s">
        <v>523</v>
      </c>
      <c r="D352" s="144" t="s">
        <v>136</v>
      </c>
      <c r="E352" s="145" t="s">
        <v>1101</v>
      </c>
      <c r="F352" s="146" t="s">
        <v>1102</v>
      </c>
      <c r="G352" s="147" t="s">
        <v>139</v>
      </c>
      <c r="H352" s="148">
        <v>1</v>
      </c>
      <c r="I352" s="149"/>
      <c r="J352" s="150">
        <f>ROUND(I352*H352,2)</f>
        <v>0</v>
      </c>
      <c r="K352" s="146" t="s">
        <v>140</v>
      </c>
      <c r="L352" s="33"/>
      <c r="M352" s="151" t="s">
        <v>1</v>
      </c>
      <c r="N352" s="152" t="s">
        <v>42</v>
      </c>
      <c r="O352" s="58"/>
      <c r="P352" s="153">
        <f>O352*H352</f>
        <v>0</v>
      </c>
      <c r="Q352" s="153">
        <v>1.3600000000000001E-3</v>
      </c>
      <c r="R352" s="153">
        <f>Q352*H352</f>
        <v>1.3600000000000001E-3</v>
      </c>
      <c r="S352" s="153">
        <v>0</v>
      </c>
      <c r="T352" s="154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55" t="s">
        <v>141</v>
      </c>
      <c r="AT352" s="155" t="s">
        <v>136</v>
      </c>
      <c r="AU352" s="155" t="s">
        <v>88</v>
      </c>
      <c r="AY352" s="17" t="s">
        <v>134</v>
      </c>
      <c r="BE352" s="156">
        <f>IF(N352="základní",J352,0)</f>
        <v>0</v>
      </c>
      <c r="BF352" s="156">
        <f>IF(N352="snížená",J352,0)</f>
        <v>0</v>
      </c>
      <c r="BG352" s="156">
        <f>IF(N352="zákl. přenesená",J352,0)</f>
        <v>0</v>
      </c>
      <c r="BH352" s="156">
        <f>IF(N352="sníž. přenesená",J352,0)</f>
        <v>0</v>
      </c>
      <c r="BI352" s="156">
        <f>IF(N352="nulová",J352,0)</f>
        <v>0</v>
      </c>
      <c r="BJ352" s="17" t="s">
        <v>85</v>
      </c>
      <c r="BK352" s="156">
        <f>ROUND(I352*H352,2)</f>
        <v>0</v>
      </c>
      <c r="BL352" s="17" t="s">
        <v>141</v>
      </c>
      <c r="BM352" s="155" t="s">
        <v>1103</v>
      </c>
    </row>
    <row r="353" spans="1:65" s="2" customFormat="1">
      <c r="A353" s="32"/>
      <c r="B353" s="33"/>
      <c r="C353" s="32"/>
      <c r="D353" s="157" t="s">
        <v>143</v>
      </c>
      <c r="E353" s="32"/>
      <c r="F353" s="158" t="s">
        <v>1104</v>
      </c>
      <c r="G353" s="32"/>
      <c r="H353" s="32"/>
      <c r="I353" s="159"/>
      <c r="J353" s="32"/>
      <c r="K353" s="32"/>
      <c r="L353" s="33"/>
      <c r="M353" s="160"/>
      <c r="N353" s="161"/>
      <c r="O353" s="58"/>
      <c r="P353" s="58"/>
      <c r="Q353" s="58"/>
      <c r="R353" s="58"/>
      <c r="S353" s="58"/>
      <c r="T353" s="59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7" t="s">
        <v>143</v>
      </c>
      <c r="AU353" s="17" t="s">
        <v>88</v>
      </c>
    </row>
    <row r="354" spans="1:65" s="13" customFormat="1">
      <c r="B354" s="162"/>
      <c r="D354" s="157" t="s">
        <v>145</v>
      </c>
      <c r="E354" s="163" t="s">
        <v>1</v>
      </c>
      <c r="F354" s="164" t="s">
        <v>1105</v>
      </c>
      <c r="H354" s="165">
        <v>1</v>
      </c>
      <c r="I354" s="166"/>
      <c r="L354" s="162"/>
      <c r="M354" s="167"/>
      <c r="N354" s="168"/>
      <c r="O354" s="168"/>
      <c r="P354" s="168"/>
      <c r="Q354" s="168"/>
      <c r="R354" s="168"/>
      <c r="S354" s="168"/>
      <c r="T354" s="169"/>
      <c r="AT354" s="163" t="s">
        <v>145</v>
      </c>
      <c r="AU354" s="163" t="s">
        <v>88</v>
      </c>
      <c r="AV354" s="13" t="s">
        <v>88</v>
      </c>
      <c r="AW354" s="13" t="s">
        <v>31</v>
      </c>
      <c r="AX354" s="13" t="s">
        <v>85</v>
      </c>
      <c r="AY354" s="163" t="s">
        <v>134</v>
      </c>
    </row>
    <row r="355" spans="1:65" s="2" customFormat="1" ht="16.5" customHeight="1">
      <c r="A355" s="32"/>
      <c r="B355" s="143"/>
      <c r="C355" s="185" t="s">
        <v>528</v>
      </c>
      <c r="D355" s="185" t="s">
        <v>326</v>
      </c>
      <c r="E355" s="248" t="s">
        <v>1106</v>
      </c>
      <c r="F355" s="187" t="s">
        <v>1480</v>
      </c>
      <c r="G355" s="188" t="s">
        <v>139</v>
      </c>
      <c r="H355" s="189">
        <v>1</v>
      </c>
      <c r="I355" s="190"/>
      <c r="J355" s="191">
        <f>ROUND(I355*H355,2)</f>
        <v>0</v>
      </c>
      <c r="K355" s="187" t="s">
        <v>1</v>
      </c>
      <c r="L355" s="192"/>
      <c r="M355" s="193" t="s">
        <v>1</v>
      </c>
      <c r="N355" s="194" t="s">
        <v>42</v>
      </c>
      <c r="O355" s="58"/>
      <c r="P355" s="153">
        <f>O355*H355</f>
        <v>0</v>
      </c>
      <c r="Q355" s="153">
        <v>4.2999999999999997E-2</v>
      </c>
      <c r="R355" s="153">
        <f>Q355*H355</f>
        <v>4.2999999999999997E-2</v>
      </c>
      <c r="S355" s="153">
        <v>0</v>
      </c>
      <c r="T355" s="154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5" t="s">
        <v>190</v>
      </c>
      <c r="AT355" s="155" t="s">
        <v>326</v>
      </c>
      <c r="AU355" s="155" t="s">
        <v>88</v>
      </c>
      <c r="AY355" s="17" t="s">
        <v>134</v>
      </c>
      <c r="BE355" s="156">
        <f>IF(N355="základní",J355,0)</f>
        <v>0</v>
      </c>
      <c r="BF355" s="156">
        <f>IF(N355="snížená",J355,0)</f>
        <v>0</v>
      </c>
      <c r="BG355" s="156">
        <f>IF(N355="zákl. přenesená",J355,0)</f>
        <v>0</v>
      </c>
      <c r="BH355" s="156">
        <f>IF(N355="sníž. přenesená",J355,0)</f>
        <v>0</v>
      </c>
      <c r="BI355" s="156">
        <f>IF(N355="nulová",J355,0)</f>
        <v>0</v>
      </c>
      <c r="BJ355" s="17" t="s">
        <v>85</v>
      </c>
      <c r="BK355" s="156">
        <f>ROUND(I355*H355,2)</f>
        <v>0</v>
      </c>
      <c r="BL355" s="17" t="s">
        <v>141</v>
      </c>
      <c r="BM355" s="155" t="s">
        <v>1107</v>
      </c>
    </row>
    <row r="356" spans="1:65" s="2" customFormat="1">
      <c r="A356" s="32"/>
      <c r="B356" s="33"/>
      <c r="C356" s="32"/>
      <c r="D356" s="157" t="s">
        <v>143</v>
      </c>
      <c r="E356" s="32"/>
      <c r="F356" s="158"/>
      <c r="G356" s="32"/>
      <c r="H356" s="32"/>
      <c r="I356" s="159"/>
      <c r="J356" s="32"/>
      <c r="K356" s="32"/>
      <c r="L356" s="33"/>
      <c r="M356" s="160"/>
      <c r="N356" s="161"/>
      <c r="O356" s="58"/>
      <c r="P356" s="58"/>
      <c r="Q356" s="58"/>
      <c r="R356" s="58"/>
      <c r="S356" s="58"/>
      <c r="T356" s="59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7" t="s">
        <v>143</v>
      </c>
      <c r="AU356" s="17" t="s">
        <v>88</v>
      </c>
    </row>
    <row r="357" spans="1:65" s="13" customFormat="1">
      <c r="B357" s="162"/>
      <c r="D357" s="157" t="s">
        <v>145</v>
      </c>
      <c r="E357" s="163" t="s">
        <v>1</v>
      </c>
      <c r="F357" s="164" t="s">
        <v>1108</v>
      </c>
      <c r="H357" s="165">
        <v>1</v>
      </c>
      <c r="I357" s="166"/>
      <c r="L357" s="162"/>
      <c r="M357" s="167"/>
      <c r="N357" s="168"/>
      <c r="O357" s="168"/>
      <c r="P357" s="168"/>
      <c r="Q357" s="168"/>
      <c r="R357" s="168"/>
      <c r="S357" s="168"/>
      <c r="T357" s="169"/>
      <c r="AT357" s="163" t="s">
        <v>145</v>
      </c>
      <c r="AU357" s="163" t="s">
        <v>88</v>
      </c>
      <c r="AV357" s="13" t="s">
        <v>88</v>
      </c>
      <c r="AW357" s="13" t="s">
        <v>31</v>
      </c>
      <c r="AX357" s="13" t="s">
        <v>85</v>
      </c>
      <c r="AY357" s="163" t="s">
        <v>134</v>
      </c>
    </row>
    <row r="358" spans="1:65" s="2" customFormat="1" ht="16.5" customHeight="1">
      <c r="A358" s="32"/>
      <c r="B358" s="143"/>
      <c r="C358" s="144" t="s">
        <v>533</v>
      </c>
      <c r="D358" s="144" t="s">
        <v>136</v>
      </c>
      <c r="E358" s="145" t="s">
        <v>1109</v>
      </c>
      <c r="F358" s="146" t="s">
        <v>1110</v>
      </c>
      <c r="G358" s="147" t="s">
        <v>177</v>
      </c>
      <c r="H358" s="148">
        <v>222.7</v>
      </c>
      <c r="I358" s="149"/>
      <c r="J358" s="150">
        <f>ROUND(I358*H358,2)</f>
        <v>0</v>
      </c>
      <c r="K358" s="146" t="s">
        <v>140</v>
      </c>
      <c r="L358" s="33"/>
      <c r="M358" s="151" t="s">
        <v>1</v>
      </c>
      <c r="N358" s="152" t="s">
        <v>42</v>
      </c>
      <c r="O358" s="58"/>
      <c r="P358" s="153">
        <f>O358*H358</f>
        <v>0</v>
      </c>
      <c r="Q358" s="153">
        <v>0</v>
      </c>
      <c r="R358" s="153">
        <f>Q358*H358</f>
        <v>0</v>
      </c>
      <c r="S358" s="153">
        <v>0</v>
      </c>
      <c r="T358" s="154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5" t="s">
        <v>141</v>
      </c>
      <c r="AT358" s="155" t="s">
        <v>136</v>
      </c>
      <c r="AU358" s="155" t="s">
        <v>88</v>
      </c>
      <c r="AY358" s="17" t="s">
        <v>134</v>
      </c>
      <c r="BE358" s="156">
        <f>IF(N358="základní",J358,0)</f>
        <v>0</v>
      </c>
      <c r="BF358" s="156">
        <f>IF(N358="snížená",J358,0)</f>
        <v>0</v>
      </c>
      <c r="BG358" s="156">
        <f>IF(N358="zákl. přenesená",J358,0)</f>
        <v>0</v>
      </c>
      <c r="BH358" s="156">
        <f>IF(N358="sníž. přenesená",J358,0)</f>
        <v>0</v>
      </c>
      <c r="BI358" s="156">
        <f>IF(N358="nulová",J358,0)</f>
        <v>0</v>
      </c>
      <c r="BJ358" s="17" t="s">
        <v>85</v>
      </c>
      <c r="BK358" s="156">
        <f>ROUND(I358*H358,2)</f>
        <v>0</v>
      </c>
      <c r="BL358" s="17" t="s">
        <v>141</v>
      </c>
      <c r="BM358" s="155" t="s">
        <v>1111</v>
      </c>
    </row>
    <row r="359" spans="1:65" s="2" customFormat="1">
      <c r="A359" s="32"/>
      <c r="B359" s="33"/>
      <c r="C359" s="32"/>
      <c r="D359" s="157" t="s">
        <v>143</v>
      </c>
      <c r="E359" s="32"/>
      <c r="F359" s="158" t="s">
        <v>1112</v>
      </c>
      <c r="G359" s="32"/>
      <c r="H359" s="32"/>
      <c r="I359" s="159"/>
      <c r="J359" s="32"/>
      <c r="K359" s="32"/>
      <c r="L359" s="33"/>
      <c r="M359" s="160"/>
      <c r="N359" s="161"/>
      <c r="O359" s="58"/>
      <c r="P359" s="58"/>
      <c r="Q359" s="58"/>
      <c r="R359" s="58"/>
      <c r="S359" s="58"/>
      <c r="T359" s="59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T359" s="17" t="s">
        <v>143</v>
      </c>
      <c r="AU359" s="17" t="s">
        <v>88</v>
      </c>
    </row>
    <row r="360" spans="1:65" s="13" customFormat="1">
      <c r="B360" s="162"/>
      <c r="D360" s="157" t="s">
        <v>145</v>
      </c>
      <c r="E360" s="163" t="s">
        <v>1</v>
      </c>
      <c r="F360" s="164" t="s">
        <v>1113</v>
      </c>
      <c r="H360" s="165">
        <v>222.7</v>
      </c>
      <c r="I360" s="166"/>
      <c r="L360" s="162"/>
      <c r="M360" s="167"/>
      <c r="N360" s="168"/>
      <c r="O360" s="168"/>
      <c r="P360" s="168"/>
      <c r="Q360" s="168"/>
      <c r="R360" s="168"/>
      <c r="S360" s="168"/>
      <c r="T360" s="169"/>
      <c r="AT360" s="163" t="s">
        <v>145</v>
      </c>
      <c r="AU360" s="163" t="s">
        <v>88</v>
      </c>
      <c r="AV360" s="13" t="s">
        <v>88</v>
      </c>
      <c r="AW360" s="13" t="s">
        <v>31</v>
      </c>
      <c r="AX360" s="13" t="s">
        <v>85</v>
      </c>
      <c r="AY360" s="163" t="s">
        <v>134</v>
      </c>
    </row>
    <row r="361" spans="1:65" s="2" customFormat="1" ht="16.5" customHeight="1">
      <c r="A361" s="32"/>
      <c r="B361" s="143"/>
      <c r="C361" s="144" t="s">
        <v>538</v>
      </c>
      <c r="D361" s="144" t="s">
        <v>136</v>
      </c>
      <c r="E361" s="145" t="s">
        <v>1114</v>
      </c>
      <c r="F361" s="146" t="s">
        <v>1115</v>
      </c>
      <c r="G361" s="147" t="s">
        <v>177</v>
      </c>
      <c r="H361" s="148">
        <v>35.5</v>
      </c>
      <c r="I361" s="149"/>
      <c r="J361" s="150">
        <f>ROUND(I361*H361,2)</f>
        <v>0</v>
      </c>
      <c r="K361" s="146" t="s">
        <v>140</v>
      </c>
      <c r="L361" s="33"/>
      <c r="M361" s="151" t="s">
        <v>1</v>
      </c>
      <c r="N361" s="152" t="s">
        <v>42</v>
      </c>
      <c r="O361" s="58"/>
      <c r="P361" s="153">
        <f>O361*H361</f>
        <v>0</v>
      </c>
      <c r="Q361" s="153">
        <v>0</v>
      </c>
      <c r="R361" s="153">
        <f>Q361*H361</f>
        <v>0</v>
      </c>
      <c r="S361" s="153">
        <v>0</v>
      </c>
      <c r="T361" s="154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55" t="s">
        <v>141</v>
      </c>
      <c r="AT361" s="155" t="s">
        <v>136</v>
      </c>
      <c r="AU361" s="155" t="s">
        <v>88</v>
      </c>
      <c r="AY361" s="17" t="s">
        <v>134</v>
      </c>
      <c r="BE361" s="156">
        <f>IF(N361="základní",J361,0)</f>
        <v>0</v>
      </c>
      <c r="BF361" s="156">
        <f>IF(N361="snížená",J361,0)</f>
        <v>0</v>
      </c>
      <c r="BG361" s="156">
        <f>IF(N361="zákl. přenesená",J361,0)</f>
        <v>0</v>
      </c>
      <c r="BH361" s="156">
        <f>IF(N361="sníž. přenesená",J361,0)</f>
        <v>0</v>
      </c>
      <c r="BI361" s="156">
        <f>IF(N361="nulová",J361,0)</f>
        <v>0</v>
      </c>
      <c r="BJ361" s="17" t="s">
        <v>85</v>
      </c>
      <c r="BK361" s="156">
        <f>ROUND(I361*H361,2)</f>
        <v>0</v>
      </c>
      <c r="BL361" s="17" t="s">
        <v>141</v>
      </c>
      <c r="BM361" s="155" t="s">
        <v>1116</v>
      </c>
    </row>
    <row r="362" spans="1:65" s="2" customFormat="1">
      <c r="A362" s="32"/>
      <c r="B362" s="33"/>
      <c r="C362" s="32"/>
      <c r="D362" s="157" t="s">
        <v>143</v>
      </c>
      <c r="E362" s="32"/>
      <c r="F362" s="158" t="s">
        <v>1117</v>
      </c>
      <c r="G362" s="32"/>
      <c r="H362" s="32"/>
      <c r="I362" s="159"/>
      <c r="J362" s="32"/>
      <c r="K362" s="32"/>
      <c r="L362" s="33"/>
      <c r="M362" s="160"/>
      <c r="N362" s="161"/>
      <c r="O362" s="58"/>
      <c r="P362" s="58"/>
      <c r="Q362" s="58"/>
      <c r="R362" s="58"/>
      <c r="S362" s="58"/>
      <c r="T362" s="59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7" t="s">
        <v>143</v>
      </c>
      <c r="AU362" s="17" t="s">
        <v>88</v>
      </c>
    </row>
    <row r="363" spans="1:65" s="13" customFormat="1">
      <c r="B363" s="162"/>
      <c r="D363" s="157" t="s">
        <v>145</v>
      </c>
      <c r="E363" s="163" t="s">
        <v>1</v>
      </c>
      <c r="F363" s="164" t="s">
        <v>1118</v>
      </c>
      <c r="H363" s="165">
        <v>35.5</v>
      </c>
      <c r="I363" s="166"/>
      <c r="L363" s="162"/>
      <c r="M363" s="167"/>
      <c r="N363" s="168"/>
      <c r="O363" s="168"/>
      <c r="P363" s="168"/>
      <c r="Q363" s="168"/>
      <c r="R363" s="168"/>
      <c r="S363" s="168"/>
      <c r="T363" s="169"/>
      <c r="AT363" s="163" t="s">
        <v>145</v>
      </c>
      <c r="AU363" s="163" t="s">
        <v>88</v>
      </c>
      <c r="AV363" s="13" t="s">
        <v>88</v>
      </c>
      <c r="AW363" s="13" t="s">
        <v>31</v>
      </c>
      <c r="AX363" s="13" t="s">
        <v>85</v>
      </c>
      <c r="AY363" s="163" t="s">
        <v>134</v>
      </c>
    </row>
    <row r="364" spans="1:65" s="2" customFormat="1" ht="16.5" customHeight="1">
      <c r="A364" s="32"/>
      <c r="B364" s="143"/>
      <c r="C364" s="144" t="s">
        <v>543</v>
      </c>
      <c r="D364" s="144" t="s">
        <v>136</v>
      </c>
      <c r="E364" s="145" t="s">
        <v>1119</v>
      </c>
      <c r="F364" s="146" t="s">
        <v>1120</v>
      </c>
      <c r="G364" s="147" t="s">
        <v>177</v>
      </c>
      <c r="H364" s="148">
        <v>258.2</v>
      </c>
      <c r="I364" s="149"/>
      <c r="J364" s="150">
        <f>ROUND(I364*H364,2)</f>
        <v>0</v>
      </c>
      <c r="K364" s="146" t="s">
        <v>140</v>
      </c>
      <c r="L364" s="33"/>
      <c r="M364" s="151" t="s">
        <v>1</v>
      </c>
      <c r="N364" s="152" t="s">
        <v>42</v>
      </c>
      <c r="O364" s="58"/>
      <c r="P364" s="153">
        <f>O364*H364</f>
        <v>0</v>
      </c>
      <c r="Q364" s="153">
        <v>0</v>
      </c>
      <c r="R364" s="153">
        <f>Q364*H364</f>
        <v>0</v>
      </c>
      <c r="S364" s="153">
        <v>0</v>
      </c>
      <c r="T364" s="154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5" t="s">
        <v>141</v>
      </c>
      <c r="AT364" s="155" t="s">
        <v>136</v>
      </c>
      <c r="AU364" s="155" t="s">
        <v>88</v>
      </c>
      <c r="AY364" s="17" t="s">
        <v>134</v>
      </c>
      <c r="BE364" s="156">
        <f>IF(N364="základní",J364,0)</f>
        <v>0</v>
      </c>
      <c r="BF364" s="156">
        <f>IF(N364="snížená",J364,0)</f>
        <v>0</v>
      </c>
      <c r="BG364" s="156">
        <f>IF(N364="zákl. přenesená",J364,0)</f>
        <v>0</v>
      </c>
      <c r="BH364" s="156">
        <f>IF(N364="sníž. přenesená",J364,0)</f>
        <v>0</v>
      </c>
      <c r="BI364" s="156">
        <f>IF(N364="nulová",J364,0)</f>
        <v>0</v>
      </c>
      <c r="BJ364" s="17" t="s">
        <v>85</v>
      </c>
      <c r="BK364" s="156">
        <f>ROUND(I364*H364,2)</f>
        <v>0</v>
      </c>
      <c r="BL364" s="17" t="s">
        <v>141</v>
      </c>
      <c r="BM364" s="155" t="s">
        <v>1121</v>
      </c>
    </row>
    <row r="365" spans="1:65" s="2" customFormat="1">
      <c r="A365" s="32"/>
      <c r="B365" s="33"/>
      <c r="C365" s="32"/>
      <c r="D365" s="157" t="s">
        <v>143</v>
      </c>
      <c r="E365" s="32"/>
      <c r="F365" s="158" t="s">
        <v>1120</v>
      </c>
      <c r="G365" s="32"/>
      <c r="H365" s="32"/>
      <c r="I365" s="159"/>
      <c r="J365" s="32"/>
      <c r="K365" s="32"/>
      <c r="L365" s="33"/>
      <c r="M365" s="160"/>
      <c r="N365" s="161"/>
      <c r="O365" s="58"/>
      <c r="P365" s="58"/>
      <c r="Q365" s="58"/>
      <c r="R365" s="58"/>
      <c r="S365" s="58"/>
      <c r="T365" s="59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T365" s="17" t="s">
        <v>143</v>
      </c>
      <c r="AU365" s="17" t="s">
        <v>88</v>
      </c>
    </row>
    <row r="366" spans="1:65" s="13" customFormat="1">
      <c r="B366" s="162"/>
      <c r="D366" s="157" t="s">
        <v>145</v>
      </c>
      <c r="E366" s="163" t="s">
        <v>1</v>
      </c>
      <c r="F366" s="164" t="s">
        <v>1122</v>
      </c>
      <c r="H366" s="165">
        <v>258.2</v>
      </c>
      <c r="I366" s="166"/>
      <c r="L366" s="162"/>
      <c r="M366" s="167"/>
      <c r="N366" s="168"/>
      <c r="O366" s="168"/>
      <c r="P366" s="168"/>
      <c r="Q366" s="168"/>
      <c r="R366" s="168"/>
      <c r="S366" s="168"/>
      <c r="T366" s="169"/>
      <c r="AT366" s="163" t="s">
        <v>145</v>
      </c>
      <c r="AU366" s="163" t="s">
        <v>88</v>
      </c>
      <c r="AV366" s="13" t="s">
        <v>88</v>
      </c>
      <c r="AW366" s="13" t="s">
        <v>31</v>
      </c>
      <c r="AX366" s="13" t="s">
        <v>85</v>
      </c>
      <c r="AY366" s="163" t="s">
        <v>134</v>
      </c>
    </row>
    <row r="367" spans="1:65" s="2" customFormat="1" ht="16.5" customHeight="1">
      <c r="A367" s="32"/>
      <c r="B367" s="143"/>
      <c r="C367" s="144" t="s">
        <v>548</v>
      </c>
      <c r="D367" s="144" t="s">
        <v>136</v>
      </c>
      <c r="E367" s="145" t="s">
        <v>574</v>
      </c>
      <c r="F367" s="146" t="s">
        <v>575</v>
      </c>
      <c r="G367" s="147" t="s">
        <v>139</v>
      </c>
      <c r="H367" s="148">
        <v>1</v>
      </c>
      <c r="I367" s="149"/>
      <c r="J367" s="150">
        <f>ROUND(I367*H367,2)</f>
        <v>0</v>
      </c>
      <c r="K367" s="146" t="s">
        <v>140</v>
      </c>
      <c r="L367" s="33"/>
      <c r="M367" s="151" t="s">
        <v>1</v>
      </c>
      <c r="N367" s="152" t="s">
        <v>42</v>
      </c>
      <c r="O367" s="58"/>
      <c r="P367" s="153">
        <f>O367*H367</f>
        <v>0</v>
      </c>
      <c r="Q367" s="153">
        <v>0</v>
      </c>
      <c r="R367" s="153">
        <f>Q367*H367</f>
        <v>0</v>
      </c>
      <c r="S367" s="153">
        <v>0.15</v>
      </c>
      <c r="T367" s="154">
        <f>S367*H367</f>
        <v>0.15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5" t="s">
        <v>141</v>
      </c>
      <c r="AT367" s="155" t="s">
        <v>136</v>
      </c>
      <c r="AU367" s="155" t="s">
        <v>88</v>
      </c>
      <c r="AY367" s="17" t="s">
        <v>134</v>
      </c>
      <c r="BE367" s="156">
        <f>IF(N367="základní",J367,0)</f>
        <v>0</v>
      </c>
      <c r="BF367" s="156">
        <f>IF(N367="snížená",J367,0)</f>
        <v>0</v>
      </c>
      <c r="BG367" s="156">
        <f>IF(N367="zákl. přenesená",J367,0)</f>
        <v>0</v>
      </c>
      <c r="BH367" s="156">
        <f>IF(N367="sníž. přenesená",J367,0)</f>
        <v>0</v>
      </c>
      <c r="BI367" s="156">
        <f>IF(N367="nulová",J367,0)</f>
        <v>0</v>
      </c>
      <c r="BJ367" s="17" t="s">
        <v>85</v>
      </c>
      <c r="BK367" s="156">
        <f>ROUND(I367*H367,2)</f>
        <v>0</v>
      </c>
      <c r="BL367" s="17" t="s">
        <v>141</v>
      </c>
      <c r="BM367" s="155" t="s">
        <v>1123</v>
      </c>
    </row>
    <row r="368" spans="1:65" s="2" customFormat="1">
      <c r="A368" s="32"/>
      <c r="B368" s="33"/>
      <c r="C368" s="32"/>
      <c r="D368" s="157" t="s">
        <v>143</v>
      </c>
      <c r="E368" s="32"/>
      <c r="F368" s="158" t="s">
        <v>577</v>
      </c>
      <c r="G368" s="32"/>
      <c r="H368" s="32"/>
      <c r="I368" s="159"/>
      <c r="J368" s="32"/>
      <c r="K368" s="32"/>
      <c r="L368" s="33"/>
      <c r="M368" s="160"/>
      <c r="N368" s="161"/>
      <c r="O368" s="58"/>
      <c r="P368" s="58"/>
      <c r="Q368" s="58"/>
      <c r="R368" s="58"/>
      <c r="S368" s="58"/>
      <c r="T368" s="59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7" t="s">
        <v>143</v>
      </c>
      <c r="AU368" s="17" t="s">
        <v>88</v>
      </c>
    </row>
    <row r="369" spans="1:65" s="13" customFormat="1">
      <c r="B369" s="162"/>
      <c r="D369" s="157" t="s">
        <v>145</v>
      </c>
      <c r="E369" s="163" t="s">
        <v>1</v>
      </c>
      <c r="F369" s="164" t="s">
        <v>1124</v>
      </c>
      <c r="H369" s="165">
        <v>1</v>
      </c>
      <c r="I369" s="166"/>
      <c r="L369" s="162"/>
      <c r="M369" s="167"/>
      <c r="N369" s="168"/>
      <c r="O369" s="168"/>
      <c r="P369" s="168"/>
      <c r="Q369" s="168"/>
      <c r="R369" s="168"/>
      <c r="S369" s="168"/>
      <c r="T369" s="169"/>
      <c r="AT369" s="163" t="s">
        <v>145</v>
      </c>
      <c r="AU369" s="163" t="s">
        <v>88</v>
      </c>
      <c r="AV369" s="13" t="s">
        <v>88</v>
      </c>
      <c r="AW369" s="13" t="s">
        <v>31</v>
      </c>
      <c r="AX369" s="13" t="s">
        <v>85</v>
      </c>
      <c r="AY369" s="163" t="s">
        <v>134</v>
      </c>
    </row>
    <row r="370" spans="1:65" s="2" customFormat="1" ht="21.75" customHeight="1">
      <c r="A370" s="32"/>
      <c r="B370" s="143"/>
      <c r="C370" s="144" t="s">
        <v>552</v>
      </c>
      <c r="D370" s="144" t="s">
        <v>136</v>
      </c>
      <c r="E370" s="145" t="s">
        <v>592</v>
      </c>
      <c r="F370" s="146" t="s">
        <v>593</v>
      </c>
      <c r="G370" s="147" t="s">
        <v>139</v>
      </c>
      <c r="H370" s="148">
        <v>1</v>
      </c>
      <c r="I370" s="149"/>
      <c r="J370" s="150">
        <f>ROUND(I370*H370,2)</f>
        <v>0</v>
      </c>
      <c r="K370" s="146" t="s">
        <v>140</v>
      </c>
      <c r="L370" s="33"/>
      <c r="M370" s="151" t="s">
        <v>1</v>
      </c>
      <c r="N370" s="152" t="s">
        <v>42</v>
      </c>
      <c r="O370" s="58"/>
      <c r="P370" s="153">
        <f>O370*H370</f>
        <v>0</v>
      </c>
      <c r="Q370" s="153">
        <v>0.09</v>
      </c>
      <c r="R370" s="153">
        <f>Q370*H370</f>
        <v>0.09</v>
      </c>
      <c r="S370" s="153">
        <v>0</v>
      </c>
      <c r="T370" s="154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55" t="s">
        <v>141</v>
      </c>
      <c r="AT370" s="155" t="s">
        <v>136</v>
      </c>
      <c r="AU370" s="155" t="s">
        <v>88</v>
      </c>
      <c r="AY370" s="17" t="s">
        <v>134</v>
      </c>
      <c r="BE370" s="156">
        <f>IF(N370="základní",J370,0)</f>
        <v>0</v>
      </c>
      <c r="BF370" s="156">
        <f>IF(N370="snížená",J370,0)</f>
        <v>0</v>
      </c>
      <c r="BG370" s="156">
        <f>IF(N370="zákl. přenesená",J370,0)</f>
        <v>0</v>
      </c>
      <c r="BH370" s="156">
        <f>IF(N370="sníž. přenesená",J370,0)</f>
        <v>0</v>
      </c>
      <c r="BI370" s="156">
        <f>IF(N370="nulová",J370,0)</f>
        <v>0</v>
      </c>
      <c r="BJ370" s="17" t="s">
        <v>85</v>
      </c>
      <c r="BK370" s="156">
        <f>ROUND(I370*H370,2)</f>
        <v>0</v>
      </c>
      <c r="BL370" s="17" t="s">
        <v>141</v>
      </c>
      <c r="BM370" s="155" t="s">
        <v>1125</v>
      </c>
    </row>
    <row r="371" spans="1:65" s="2" customFormat="1">
      <c r="A371" s="32"/>
      <c r="B371" s="33"/>
      <c r="C371" s="32"/>
      <c r="D371" s="157" t="s">
        <v>143</v>
      </c>
      <c r="E371" s="32"/>
      <c r="F371" s="158" t="s">
        <v>595</v>
      </c>
      <c r="G371" s="32"/>
      <c r="H371" s="32"/>
      <c r="I371" s="159"/>
      <c r="J371" s="32"/>
      <c r="K371" s="32"/>
      <c r="L371" s="33"/>
      <c r="M371" s="160"/>
      <c r="N371" s="161"/>
      <c r="O371" s="58"/>
      <c r="P371" s="58"/>
      <c r="Q371" s="58"/>
      <c r="R371" s="58"/>
      <c r="S371" s="58"/>
      <c r="T371" s="59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7" t="s">
        <v>143</v>
      </c>
      <c r="AU371" s="17" t="s">
        <v>88</v>
      </c>
    </row>
    <row r="372" spans="1:65" s="13" customFormat="1">
      <c r="B372" s="162"/>
      <c r="D372" s="157" t="s">
        <v>145</v>
      </c>
      <c r="E372" s="163" t="s">
        <v>1</v>
      </c>
      <c r="F372" s="164" t="s">
        <v>1126</v>
      </c>
      <c r="H372" s="165">
        <v>1</v>
      </c>
      <c r="I372" s="166"/>
      <c r="L372" s="162"/>
      <c r="M372" s="167"/>
      <c r="N372" s="168"/>
      <c r="O372" s="168"/>
      <c r="P372" s="168"/>
      <c r="Q372" s="168"/>
      <c r="R372" s="168"/>
      <c r="S372" s="168"/>
      <c r="T372" s="169"/>
      <c r="AT372" s="163" t="s">
        <v>145</v>
      </c>
      <c r="AU372" s="163" t="s">
        <v>88</v>
      </c>
      <c r="AV372" s="13" t="s">
        <v>88</v>
      </c>
      <c r="AW372" s="13" t="s">
        <v>31</v>
      </c>
      <c r="AX372" s="13" t="s">
        <v>85</v>
      </c>
      <c r="AY372" s="163" t="s">
        <v>134</v>
      </c>
    </row>
    <row r="373" spans="1:65" s="2" customFormat="1" ht="16.5" customHeight="1">
      <c r="A373" s="32"/>
      <c r="B373" s="143"/>
      <c r="C373" s="185" t="s">
        <v>556</v>
      </c>
      <c r="D373" s="185" t="s">
        <v>326</v>
      </c>
      <c r="E373" s="186" t="s">
        <v>598</v>
      </c>
      <c r="F373" s="187" t="s">
        <v>599</v>
      </c>
      <c r="G373" s="188" t="s">
        <v>139</v>
      </c>
      <c r="H373" s="189">
        <v>1</v>
      </c>
      <c r="I373" s="190"/>
      <c r="J373" s="191">
        <f>ROUND(I373*H373,2)</f>
        <v>0</v>
      </c>
      <c r="K373" s="187" t="s">
        <v>140</v>
      </c>
      <c r="L373" s="192"/>
      <c r="M373" s="193" t="s">
        <v>1</v>
      </c>
      <c r="N373" s="194" t="s">
        <v>42</v>
      </c>
      <c r="O373" s="58"/>
      <c r="P373" s="153">
        <f>O373*H373</f>
        <v>0</v>
      </c>
      <c r="Q373" s="153">
        <v>5.6300000000000003E-2</v>
      </c>
      <c r="R373" s="153">
        <f>Q373*H373</f>
        <v>5.6300000000000003E-2</v>
      </c>
      <c r="S373" s="153">
        <v>0</v>
      </c>
      <c r="T373" s="154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5" t="s">
        <v>190</v>
      </c>
      <c r="AT373" s="155" t="s">
        <v>326</v>
      </c>
      <c r="AU373" s="155" t="s">
        <v>88</v>
      </c>
      <c r="AY373" s="17" t="s">
        <v>134</v>
      </c>
      <c r="BE373" s="156">
        <f>IF(N373="základní",J373,0)</f>
        <v>0</v>
      </c>
      <c r="BF373" s="156">
        <f>IF(N373="snížená",J373,0)</f>
        <v>0</v>
      </c>
      <c r="BG373" s="156">
        <f>IF(N373="zákl. přenesená",J373,0)</f>
        <v>0</v>
      </c>
      <c r="BH373" s="156">
        <f>IF(N373="sníž. přenesená",J373,0)</f>
        <v>0</v>
      </c>
      <c r="BI373" s="156">
        <f>IF(N373="nulová",J373,0)</f>
        <v>0</v>
      </c>
      <c r="BJ373" s="17" t="s">
        <v>85</v>
      </c>
      <c r="BK373" s="156">
        <f>ROUND(I373*H373,2)</f>
        <v>0</v>
      </c>
      <c r="BL373" s="17" t="s">
        <v>141</v>
      </c>
      <c r="BM373" s="155" t="s">
        <v>1127</v>
      </c>
    </row>
    <row r="374" spans="1:65" s="2" customFormat="1">
      <c r="A374" s="32"/>
      <c r="B374" s="33"/>
      <c r="C374" s="32"/>
      <c r="D374" s="157" t="s">
        <v>143</v>
      </c>
      <c r="E374" s="32"/>
      <c r="F374" s="158" t="s">
        <v>599</v>
      </c>
      <c r="G374" s="32"/>
      <c r="H374" s="32"/>
      <c r="I374" s="159"/>
      <c r="J374" s="32"/>
      <c r="K374" s="32"/>
      <c r="L374" s="33"/>
      <c r="M374" s="160"/>
      <c r="N374" s="161"/>
      <c r="O374" s="58"/>
      <c r="P374" s="58"/>
      <c r="Q374" s="58"/>
      <c r="R374" s="58"/>
      <c r="S374" s="58"/>
      <c r="T374" s="59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7" t="s">
        <v>143</v>
      </c>
      <c r="AU374" s="17" t="s">
        <v>88</v>
      </c>
    </row>
    <row r="375" spans="1:65" s="13" customFormat="1">
      <c r="B375" s="162"/>
      <c r="D375" s="157" t="s">
        <v>145</v>
      </c>
      <c r="E375" s="163" t="s">
        <v>1</v>
      </c>
      <c r="F375" s="164" t="s">
        <v>589</v>
      </c>
      <c r="H375" s="165">
        <v>1</v>
      </c>
      <c r="I375" s="166"/>
      <c r="L375" s="162"/>
      <c r="M375" s="167"/>
      <c r="N375" s="168"/>
      <c r="O375" s="168"/>
      <c r="P375" s="168"/>
      <c r="Q375" s="168"/>
      <c r="R375" s="168"/>
      <c r="S375" s="168"/>
      <c r="T375" s="169"/>
      <c r="AT375" s="163" t="s">
        <v>145</v>
      </c>
      <c r="AU375" s="163" t="s">
        <v>88</v>
      </c>
      <c r="AV375" s="13" t="s">
        <v>88</v>
      </c>
      <c r="AW375" s="13" t="s">
        <v>31</v>
      </c>
      <c r="AX375" s="13" t="s">
        <v>85</v>
      </c>
      <c r="AY375" s="163" t="s">
        <v>134</v>
      </c>
    </row>
    <row r="376" spans="1:65" s="14" customFormat="1">
      <c r="B376" s="170"/>
      <c r="D376" s="157" t="s">
        <v>145</v>
      </c>
      <c r="E376" s="171" t="s">
        <v>1</v>
      </c>
      <c r="F376" s="172" t="s">
        <v>590</v>
      </c>
      <c r="H376" s="171" t="s">
        <v>1</v>
      </c>
      <c r="I376" s="173"/>
      <c r="L376" s="170"/>
      <c r="M376" s="174"/>
      <c r="N376" s="175"/>
      <c r="O376" s="175"/>
      <c r="P376" s="175"/>
      <c r="Q376" s="175"/>
      <c r="R376" s="175"/>
      <c r="S376" s="175"/>
      <c r="T376" s="176"/>
      <c r="AT376" s="171" t="s">
        <v>145</v>
      </c>
      <c r="AU376" s="171" t="s">
        <v>88</v>
      </c>
      <c r="AV376" s="14" t="s">
        <v>85</v>
      </c>
      <c r="AW376" s="14" t="s">
        <v>31</v>
      </c>
      <c r="AX376" s="14" t="s">
        <v>77</v>
      </c>
      <c r="AY376" s="171" t="s">
        <v>134</v>
      </c>
    </row>
    <row r="377" spans="1:65" s="2" customFormat="1" ht="16.5" customHeight="1">
      <c r="A377" s="32"/>
      <c r="B377" s="143"/>
      <c r="C377" s="144" t="s">
        <v>560</v>
      </c>
      <c r="D377" s="144" t="s">
        <v>136</v>
      </c>
      <c r="E377" s="145" t="s">
        <v>1128</v>
      </c>
      <c r="F377" s="146" t="s">
        <v>1129</v>
      </c>
      <c r="G377" s="147" t="s">
        <v>139</v>
      </c>
      <c r="H377" s="148">
        <v>2</v>
      </c>
      <c r="I377" s="149"/>
      <c r="J377" s="150">
        <f>ROUND(I377*H377,2)</f>
        <v>0</v>
      </c>
      <c r="K377" s="146" t="s">
        <v>140</v>
      </c>
      <c r="L377" s="33"/>
      <c r="M377" s="151" t="s">
        <v>1</v>
      </c>
      <c r="N377" s="152" t="s">
        <v>42</v>
      </c>
      <c r="O377" s="58"/>
      <c r="P377" s="153">
        <f>O377*H377</f>
        <v>0</v>
      </c>
      <c r="Q377" s="153">
        <v>0.04</v>
      </c>
      <c r="R377" s="153">
        <f>Q377*H377</f>
        <v>0.08</v>
      </c>
      <c r="S377" s="153">
        <v>0</v>
      </c>
      <c r="T377" s="154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5" t="s">
        <v>141</v>
      </c>
      <c r="AT377" s="155" t="s">
        <v>136</v>
      </c>
      <c r="AU377" s="155" t="s">
        <v>88</v>
      </c>
      <c r="AY377" s="17" t="s">
        <v>134</v>
      </c>
      <c r="BE377" s="156">
        <f>IF(N377="základní",J377,0)</f>
        <v>0</v>
      </c>
      <c r="BF377" s="156">
        <f>IF(N377="snížená",J377,0)</f>
        <v>0</v>
      </c>
      <c r="BG377" s="156">
        <f>IF(N377="zákl. přenesená",J377,0)</f>
        <v>0</v>
      </c>
      <c r="BH377" s="156">
        <f>IF(N377="sníž. přenesená",J377,0)</f>
        <v>0</v>
      </c>
      <c r="BI377" s="156">
        <f>IF(N377="nulová",J377,0)</f>
        <v>0</v>
      </c>
      <c r="BJ377" s="17" t="s">
        <v>85</v>
      </c>
      <c r="BK377" s="156">
        <f>ROUND(I377*H377,2)</f>
        <v>0</v>
      </c>
      <c r="BL377" s="17" t="s">
        <v>141</v>
      </c>
      <c r="BM377" s="155" t="s">
        <v>1130</v>
      </c>
    </row>
    <row r="378" spans="1:65" s="2" customFormat="1">
      <c r="A378" s="32"/>
      <c r="B378" s="33"/>
      <c r="C378" s="32"/>
      <c r="D378" s="157" t="s">
        <v>143</v>
      </c>
      <c r="E378" s="32"/>
      <c r="F378" s="158" t="s">
        <v>1131</v>
      </c>
      <c r="G378" s="32"/>
      <c r="H378" s="32"/>
      <c r="I378" s="159"/>
      <c r="J378" s="32"/>
      <c r="K378" s="32"/>
      <c r="L378" s="33"/>
      <c r="M378" s="160"/>
      <c r="N378" s="161"/>
      <c r="O378" s="58"/>
      <c r="P378" s="58"/>
      <c r="Q378" s="58"/>
      <c r="R378" s="58"/>
      <c r="S378" s="58"/>
      <c r="T378" s="59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T378" s="17" t="s">
        <v>143</v>
      </c>
      <c r="AU378" s="17" t="s">
        <v>88</v>
      </c>
    </row>
    <row r="379" spans="1:65" s="13" customFormat="1">
      <c r="B379" s="162"/>
      <c r="D379" s="157" t="s">
        <v>145</v>
      </c>
      <c r="E379" s="163" t="s">
        <v>1</v>
      </c>
      <c r="F379" s="164" t="s">
        <v>1132</v>
      </c>
      <c r="H379" s="165">
        <v>2</v>
      </c>
      <c r="I379" s="166"/>
      <c r="L379" s="162"/>
      <c r="M379" s="167"/>
      <c r="N379" s="168"/>
      <c r="O379" s="168"/>
      <c r="P379" s="168"/>
      <c r="Q379" s="168"/>
      <c r="R379" s="168"/>
      <c r="S379" s="168"/>
      <c r="T379" s="169"/>
      <c r="AT379" s="163" t="s">
        <v>145</v>
      </c>
      <c r="AU379" s="163" t="s">
        <v>88</v>
      </c>
      <c r="AV379" s="13" t="s">
        <v>88</v>
      </c>
      <c r="AW379" s="13" t="s">
        <v>31</v>
      </c>
      <c r="AX379" s="13" t="s">
        <v>85</v>
      </c>
      <c r="AY379" s="163" t="s">
        <v>134</v>
      </c>
    </row>
    <row r="380" spans="1:65" s="2" customFormat="1" ht="16.5" customHeight="1">
      <c r="A380" s="32"/>
      <c r="B380" s="143"/>
      <c r="C380" s="185" t="s">
        <v>564</v>
      </c>
      <c r="D380" s="185" t="s">
        <v>326</v>
      </c>
      <c r="E380" s="248" t="s">
        <v>1133</v>
      </c>
      <c r="F380" s="187" t="s">
        <v>1481</v>
      </c>
      <c r="G380" s="188" t="s">
        <v>139</v>
      </c>
      <c r="H380" s="189">
        <v>2</v>
      </c>
      <c r="I380" s="190"/>
      <c r="J380" s="191">
        <f>ROUND(I380*H380,2)</f>
        <v>0</v>
      </c>
      <c r="K380" s="187" t="s">
        <v>140</v>
      </c>
      <c r="L380" s="192"/>
      <c r="M380" s="193" t="s">
        <v>1</v>
      </c>
      <c r="N380" s="194" t="s">
        <v>42</v>
      </c>
      <c r="O380" s="58"/>
      <c r="P380" s="153">
        <f>O380*H380</f>
        <v>0</v>
      </c>
      <c r="Q380" s="153">
        <v>1.3299999999999999E-2</v>
      </c>
      <c r="R380" s="153">
        <f>Q380*H380</f>
        <v>2.6599999999999999E-2</v>
      </c>
      <c r="S380" s="153">
        <v>0</v>
      </c>
      <c r="T380" s="154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5" t="s">
        <v>190</v>
      </c>
      <c r="AT380" s="155" t="s">
        <v>326</v>
      </c>
      <c r="AU380" s="155" t="s">
        <v>88</v>
      </c>
      <c r="AY380" s="17" t="s">
        <v>134</v>
      </c>
      <c r="BE380" s="156">
        <f>IF(N380="základní",J380,0)</f>
        <v>0</v>
      </c>
      <c r="BF380" s="156">
        <f>IF(N380="snížená",J380,0)</f>
        <v>0</v>
      </c>
      <c r="BG380" s="156">
        <f>IF(N380="zákl. přenesená",J380,0)</f>
        <v>0</v>
      </c>
      <c r="BH380" s="156">
        <f>IF(N380="sníž. přenesená",J380,0)</f>
        <v>0</v>
      </c>
      <c r="BI380" s="156">
        <f>IF(N380="nulová",J380,0)</f>
        <v>0</v>
      </c>
      <c r="BJ380" s="17" t="s">
        <v>85</v>
      </c>
      <c r="BK380" s="156">
        <f>ROUND(I380*H380,2)</f>
        <v>0</v>
      </c>
      <c r="BL380" s="17" t="s">
        <v>141</v>
      </c>
      <c r="BM380" s="155" t="s">
        <v>1135</v>
      </c>
    </row>
    <row r="381" spans="1:65" s="2" customFormat="1">
      <c r="A381" s="32"/>
      <c r="B381" s="33"/>
      <c r="C381" s="32"/>
      <c r="D381" s="157" t="s">
        <v>143</v>
      </c>
      <c r="E381" s="32"/>
      <c r="F381" s="158" t="s">
        <v>1134</v>
      </c>
      <c r="G381" s="32"/>
      <c r="H381" s="32"/>
      <c r="I381" s="159"/>
      <c r="J381" s="32"/>
      <c r="K381" s="32"/>
      <c r="L381" s="33"/>
      <c r="M381" s="160"/>
      <c r="N381" s="161"/>
      <c r="O381" s="58"/>
      <c r="P381" s="58"/>
      <c r="Q381" s="58"/>
      <c r="R381" s="58"/>
      <c r="S381" s="58"/>
      <c r="T381" s="59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7" t="s">
        <v>143</v>
      </c>
      <c r="AU381" s="17" t="s">
        <v>88</v>
      </c>
    </row>
    <row r="382" spans="1:65" s="13" customFormat="1">
      <c r="B382" s="162"/>
      <c r="D382" s="157" t="s">
        <v>145</v>
      </c>
      <c r="E382" s="163" t="s">
        <v>1</v>
      </c>
      <c r="F382" s="164" t="s">
        <v>1136</v>
      </c>
      <c r="H382" s="165">
        <v>2</v>
      </c>
      <c r="I382" s="166"/>
      <c r="L382" s="162"/>
      <c r="M382" s="167"/>
      <c r="N382" s="168"/>
      <c r="O382" s="168"/>
      <c r="P382" s="168"/>
      <c r="Q382" s="168"/>
      <c r="R382" s="168"/>
      <c r="S382" s="168"/>
      <c r="T382" s="169"/>
      <c r="AT382" s="163" t="s">
        <v>145</v>
      </c>
      <c r="AU382" s="163" t="s">
        <v>88</v>
      </c>
      <c r="AV382" s="13" t="s">
        <v>88</v>
      </c>
      <c r="AW382" s="13" t="s">
        <v>31</v>
      </c>
      <c r="AX382" s="13" t="s">
        <v>85</v>
      </c>
      <c r="AY382" s="163" t="s">
        <v>134</v>
      </c>
    </row>
    <row r="383" spans="1:65" s="2" customFormat="1" ht="16.5" customHeight="1">
      <c r="A383" s="32"/>
      <c r="B383" s="143"/>
      <c r="C383" s="185" t="s">
        <v>568</v>
      </c>
      <c r="D383" s="185" t="s">
        <v>326</v>
      </c>
      <c r="E383" s="186" t="s">
        <v>1137</v>
      </c>
      <c r="F383" s="187" t="s">
        <v>1138</v>
      </c>
      <c r="G383" s="188" t="s">
        <v>1</v>
      </c>
      <c r="H383" s="189">
        <v>2</v>
      </c>
      <c r="I383" s="190"/>
      <c r="J383" s="191">
        <f>ROUND(I383*H383,2)</f>
        <v>0</v>
      </c>
      <c r="K383" s="187" t="s">
        <v>1</v>
      </c>
      <c r="L383" s="192"/>
      <c r="M383" s="193" t="s">
        <v>1</v>
      </c>
      <c r="N383" s="194" t="s">
        <v>42</v>
      </c>
      <c r="O383" s="58"/>
      <c r="P383" s="153">
        <f>O383*H383</f>
        <v>0</v>
      </c>
      <c r="Q383" s="153">
        <v>0</v>
      </c>
      <c r="R383" s="153">
        <f>Q383*H383</f>
        <v>0</v>
      </c>
      <c r="S383" s="153">
        <v>0</v>
      </c>
      <c r="T383" s="154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55" t="s">
        <v>190</v>
      </c>
      <c r="AT383" s="155" t="s">
        <v>326</v>
      </c>
      <c r="AU383" s="155" t="s">
        <v>88</v>
      </c>
      <c r="AY383" s="17" t="s">
        <v>134</v>
      </c>
      <c r="BE383" s="156">
        <f>IF(N383="základní",J383,0)</f>
        <v>0</v>
      </c>
      <c r="BF383" s="156">
        <f>IF(N383="snížená",J383,0)</f>
        <v>0</v>
      </c>
      <c r="BG383" s="156">
        <f>IF(N383="zákl. přenesená",J383,0)</f>
        <v>0</v>
      </c>
      <c r="BH383" s="156">
        <f>IF(N383="sníž. přenesená",J383,0)</f>
        <v>0</v>
      </c>
      <c r="BI383" s="156">
        <f>IF(N383="nulová",J383,0)</f>
        <v>0</v>
      </c>
      <c r="BJ383" s="17" t="s">
        <v>85</v>
      </c>
      <c r="BK383" s="156">
        <f>ROUND(I383*H383,2)</f>
        <v>0</v>
      </c>
      <c r="BL383" s="17" t="s">
        <v>141</v>
      </c>
      <c r="BM383" s="155" t="s">
        <v>1139</v>
      </c>
    </row>
    <row r="384" spans="1:65" s="2" customFormat="1">
      <c r="A384" s="32"/>
      <c r="B384" s="33"/>
      <c r="C384" s="32"/>
      <c r="D384" s="157" t="s">
        <v>143</v>
      </c>
      <c r="E384" s="32"/>
      <c r="F384" s="158" t="s">
        <v>1138</v>
      </c>
      <c r="G384" s="32"/>
      <c r="H384" s="32"/>
      <c r="I384" s="159"/>
      <c r="J384" s="32"/>
      <c r="K384" s="32"/>
      <c r="L384" s="33"/>
      <c r="M384" s="160"/>
      <c r="N384" s="161"/>
      <c r="O384" s="58"/>
      <c r="P384" s="58"/>
      <c r="Q384" s="58"/>
      <c r="R384" s="58"/>
      <c r="S384" s="58"/>
      <c r="T384" s="59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7" t="s">
        <v>143</v>
      </c>
      <c r="AU384" s="17" t="s">
        <v>88</v>
      </c>
    </row>
    <row r="385" spans="1:65" s="13" customFormat="1">
      <c r="B385" s="162"/>
      <c r="D385" s="157" t="s">
        <v>145</v>
      </c>
      <c r="E385" s="163" t="s">
        <v>1</v>
      </c>
      <c r="F385" s="164" t="s">
        <v>1136</v>
      </c>
      <c r="H385" s="165">
        <v>2</v>
      </c>
      <c r="I385" s="166"/>
      <c r="L385" s="162"/>
      <c r="M385" s="167"/>
      <c r="N385" s="168"/>
      <c r="O385" s="168"/>
      <c r="P385" s="168"/>
      <c r="Q385" s="168"/>
      <c r="R385" s="168"/>
      <c r="S385" s="168"/>
      <c r="T385" s="169"/>
      <c r="AT385" s="163" t="s">
        <v>145</v>
      </c>
      <c r="AU385" s="163" t="s">
        <v>88</v>
      </c>
      <c r="AV385" s="13" t="s">
        <v>88</v>
      </c>
      <c r="AW385" s="13" t="s">
        <v>31</v>
      </c>
      <c r="AX385" s="13" t="s">
        <v>85</v>
      </c>
      <c r="AY385" s="163" t="s">
        <v>134</v>
      </c>
    </row>
    <row r="386" spans="1:65" s="2" customFormat="1" ht="16.5" customHeight="1">
      <c r="A386" s="32"/>
      <c r="B386" s="143"/>
      <c r="C386" s="144" t="s">
        <v>573</v>
      </c>
      <c r="D386" s="144" t="s">
        <v>136</v>
      </c>
      <c r="E386" s="145" t="s">
        <v>1140</v>
      </c>
      <c r="F386" s="146" t="s">
        <v>1141</v>
      </c>
      <c r="G386" s="147" t="s">
        <v>139</v>
      </c>
      <c r="H386" s="148">
        <v>1</v>
      </c>
      <c r="I386" s="149"/>
      <c r="J386" s="150">
        <f>ROUND(I386*H386,2)</f>
        <v>0</v>
      </c>
      <c r="K386" s="146" t="s">
        <v>140</v>
      </c>
      <c r="L386" s="33"/>
      <c r="M386" s="151" t="s">
        <v>1</v>
      </c>
      <c r="N386" s="152" t="s">
        <v>42</v>
      </c>
      <c r="O386" s="58"/>
      <c r="P386" s="153">
        <f>O386*H386</f>
        <v>0</v>
      </c>
      <c r="Q386" s="153">
        <v>0.05</v>
      </c>
      <c r="R386" s="153">
        <f>Q386*H386</f>
        <v>0.05</v>
      </c>
      <c r="S386" s="153">
        <v>0</v>
      </c>
      <c r="T386" s="154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55" t="s">
        <v>141</v>
      </c>
      <c r="AT386" s="155" t="s">
        <v>136</v>
      </c>
      <c r="AU386" s="155" t="s">
        <v>88</v>
      </c>
      <c r="AY386" s="17" t="s">
        <v>134</v>
      </c>
      <c r="BE386" s="156">
        <f>IF(N386="základní",J386,0)</f>
        <v>0</v>
      </c>
      <c r="BF386" s="156">
        <f>IF(N386="snížená",J386,0)</f>
        <v>0</v>
      </c>
      <c r="BG386" s="156">
        <f>IF(N386="zákl. přenesená",J386,0)</f>
        <v>0</v>
      </c>
      <c r="BH386" s="156">
        <f>IF(N386="sníž. přenesená",J386,0)</f>
        <v>0</v>
      </c>
      <c r="BI386" s="156">
        <f>IF(N386="nulová",J386,0)</f>
        <v>0</v>
      </c>
      <c r="BJ386" s="17" t="s">
        <v>85</v>
      </c>
      <c r="BK386" s="156">
        <f>ROUND(I386*H386,2)</f>
        <v>0</v>
      </c>
      <c r="BL386" s="17" t="s">
        <v>141</v>
      </c>
      <c r="BM386" s="155" t="s">
        <v>1142</v>
      </c>
    </row>
    <row r="387" spans="1:65" s="2" customFormat="1">
      <c r="A387" s="32"/>
      <c r="B387" s="33"/>
      <c r="C387" s="32"/>
      <c r="D387" s="157" t="s">
        <v>143</v>
      </c>
      <c r="E387" s="32"/>
      <c r="F387" s="158" t="s">
        <v>1143</v>
      </c>
      <c r="G387" s="32"/>
      <c r="H387" s="32"/>
      <c r="I387" s="159"/>
      <c r="J387" s="32"/>
      <c r="K387" s="32"/>
      <c r="L387" s="33"/>
      <c r="M387" s="160"/>
      <c r="N387" s="161"/>
      <c r="O387" s="58"/>
      <c r="P387" s="58"/>
      <c r="Q387" s="58"/>
      <c r="R387" s="58"/>
      <c r="S387" s="58"/>
      <c r="T387" s="59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T387" s="17" t="s">
        <v>143</v>
      </c>
      <c r="AU387" s="17" t="s">
        <v>88</v>
      </c>
    </row>
    <row r="388" spans="1:65" s="13" customFormat="1">
      <c r="B388" s="162"/>
      <c r="D388" s="157" t="s">
        <v>145</v>
      </c>
      <c r="E388" s="163" t="s">
        <v>1</v>
      </c>
      <c r="F388" s="164" t="s">
        <v>1144</v>
      </c>
      <c r="H388" s="165">
        <v>1</v>
      </c>
      <c r="I388" s="166"/>
      <c r="L388" s="162"/>
      <c r="M388" s="167"/>
      <c r="N388" s="168"/>
      <c r="O388" s="168"/>
      <c r="P388" s="168"/>
      <c r="Q388" s="168"/>
      <c r="R388" s="168"/>
      <c r="S388" s="168"/>
      <c r="T388" s="169"/>
      <c r="AT388" s="163" t="s">
        <v>145</v>
      </c>
      <c r="AU388" s="163" t="s">
        <v>88</v>
      </c>
      <c r="AV388" s="13" t="s">
        <v>88</v>
      </c>
      <c r="AW388" s="13" t="s">
        <v>31</v>
      </c>
      <c r="AX388" s="13" t="s">
        <v>85</v>
      </c>
      <c r="AY388" s="163" t="s">
        <v>134</v>
      </c>
    </row>
    <row r="389" spans="1:65" s="2" customFormat="1" ht="16.5" customHeight="1">
      <c r="A389" s="32"/>
      <c r="B389" s="143"/>
      <c r="C389" s="185" t="s">
        <v>579</v>
      </c>
      <c r="D389" s="185" t="s">
        <v>326</v>
      </c>
      <c r="E389" s="248" t="s">
        <v>1145</v>
      </c>
      <c r="F389" s="187" t="s">
        <v>1489</v>
      </c>
      <c r="G389" s="188" t="s">
        <v>139</v>
      </c>
      <c r="H389" s="189">
        <v>1</v>
      </c>
      <c r="I389" s="190"/>
      <c r="J389" s="191">
        <f>ROUND(I389*H389,2)</f>
        <v>0</v>
      </c>
      <c r="K389" s="187" t="s">
        <v>140</v>
      </c>
      <c r="L389" s="192"/>
      <c r="M389" s="193" t="s">
        <v>1</v>
      </c>
      <c r="N389" s="194" t="s">
        <v>42</v>
      </c>
      <c r="O389" s="58"/>
      <c r="P389" s="153">
        <f>O389*H389</f>
        <v>0</v>
      </c>
      <c r="Q389" s="153">
        <v>2.9499999999999998E-2</v>
      </c>
      <c r="R389" s="153">
        <f>Q389*H389</f>
        <v>2.9499999999999998E-2</v>
      </c>
      <c r="S389" s="153">
        <v>0</v>
      </c>
      <c r="T389" s="154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55" t="s">
        <v>190</v>
      </c>
      <c r="AT389" s="155" t="s">
        <v>326</v>
      </c>
      <c r="AU389" s="155" t="s">
        <v>88</v>
      </c>
      <c r="AY389" s="17" t="s">
        <v>134</v>
      </c>
      <c r="BE389" s="156">
        <f>IF(N389="základní",J389,0)</f>
        <v>0</v>
      </c>
      <c r="BF389" s="156">
        <f>IF(N389="snížená",J389,0)</f>
        <v>0</v>
      </c>
      <c r="BG389" s="156">
        <f>IF(N389="zákl. přenesená",J389,0)</f>
        <v>0</v>
      </c>
      <c r="BH389" s="156">
        <f>IF(N389="sníž. přenesená",J389,0)</f>
        <v>0</v>
      </c>
      <c r="BI389" s="156">
        <f>IF(N389="nulová",J389,0)</f>
        <v>0</v>
      </c>
      <c r="BJ389" s="17" t="s">
        <v>85</v>
      </c>
      <c r="BK389" s="156">
        <f>ROUND(I389*H389,2)</f>
        <v>0</v>
      </c>
      <c r="BL389" s="17" t="s">
        <v>141</v>
      </c>
      <c r="BM389" s="155" t="s">
        <v>1147</v>
      </c>
    </row>
    <row r="390" spans="1:65" s="2" customFormat="1">
      <c r="A390" s="32"/>
      <c r="B390" s="33"/>
      <c r="C390" s="32"/>
      <c r="D390" s="157" t="s">
        <v>143</v>
      </c>
      <c r="E390" s="32"/>
      <c r="F390" s="158" t="s">
        <v>1146</v>
      </c>
      <c r="G390" s="32"/>
      <c r="H390" s="32"/>
      <c r="I390" s="159"/>
      <c r="J390" s="32"/>
      <c r="K390" s="32"/>
      <c r="L390" s="33"/>
      <c r="M390" s="160"/>
      <c r="N390" s="161"/>
      <c r="O390" s="58"/>
      <c r="P390" s="58"/>
      <c r="Q390" s="58"/>
      <c r="R390" s="58"/>
      <c r="S390" s="58"/>
      <c r="T390" s="59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7" t="s">
        <v>143</v>
      </c>
      <c r="AU390" s="17" t="s">
        <v>88</v>
      </c>
    </row>
    <row r="391" spans="1:65" s="13" customFormat="1">
      <c r="B391" s="162"/>
      <c r="D391" s="157" t="s">
        <v>145</v>
      </c>
      <c r="E391" s="163" t="s">
        <v>1</v>
      </c>
      <c r="F391" s="164" t="s">
        <v>589</v>
      </c>
      <c r="H391" s="165">
        <v>1</v>
      </c>
      <c r="I391" s="166"/>
      <c r="L391" s="162"/>
      <c r="M391" s="167"/>
      <c r="N391" s="168"/>
      <c r="O391" s="168"/>
      <c r="P391" s="168"/>
      <c r="Q391" s="168"/>
      <c r="R391" s="168"/>
      <c r="S391" s="168"/>
      <c r="T391" s="169"/>
      <c r="AT391" s="163" t="s">
        <v>145</v>
      </c>
      <c r="AU391" s="163" t="s">
        <v>88</v>
      </c>
      <c r="AV391" s="13" t="s">
        <v>88</v>
      </c>
      <c r="AW391" s="13" t="s">
        <v>31</v>
      </c>
      <c r="AX391" s="13" t="s">
        <v>85</v>
      </c>
      <c r="AY391" s="163" t="s">
        <v>134</v>
      </c>
    </row>
    <row r="392" spans="1:65" s="2" customFormat="1" ht="16.5" customHeight="1">
      <c r="A392" s="32"/>
      <c r="B392" s="143"/>
      <c r="C392" s="185" t="s">
        <v>585</v>
      </c>
      <c r="D392" s="185" t="s">
        <v>326</v>
      </c>
      <c r="E392" s="186" t="s">
        <v>1148</v>
      </c>
      <c r="F392" s="187" t="s">
        <v>1149</v>
      </c>
      <c r="G392" s="188" t="s">
        <v>139</v>
      </c>
      <c r="H392" s="189">
        <v>1</v>
      </c>
      <c r="I392" s="190"/>
      <c r="J392" s="191">
        <f>ROUND(I392*H392,2)</f>
        <v>0</v>
      </c>
      <c r="K392" s="187" t="s">
        <v>1</v>
      </c>
      <c r="L392" s="192"/>
      <c r="M392" s="193" t="s">
        <v>1</v>
      </c>
      <c r="N392" s="194" t="s">
        <v>42</v>
      </c>
      <c r="O392" s="58"/>
      <c r="P392" s="153">
        <f>O392*H392</f>
        <v>0</v>
      </c>
      <c r="Q392" s="153">
        <v>0</v>
      </c>
      <c r="R392" s="153">
        <f>Q392*H392</f>
        <v>0</v>
      </c>
      <c r="S392" s="153">
        <v>0</v>
      </c>
      <c r="T392" s="154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55" t="s">
        <v>190</v>
      </c>
      <c r="AT392" s="155" t="s">
        <v>326</v>
      </c>
      <c r="AU392" s="155" t="s">
        <v>88</v>
      </c>
      <c r="AY392" s="17" t="s">
        <v>134</v>
      </c>
      <c r="BE392" s="156">
        <f>IF(N392="základní",J392,0)</f>
        <v>0</v>
      </c>
      <c r="BF392" s="156">
        <f>IF(N392="snížená",J392,0)</f>
        <v>0</v>
      </c>
      <c r="BG392" s="156">
        <f>IF(N392="zákl. přenesená",J392,0)</f>
        <v>0</v>
      </c>
      <c r="BH392" s="156">
        <f>IF(N392="sníž. přenesená",J392,0)</f>
        <v>0</v>
      </c>
      <c r="BI392" s="156">
        <f>IF(N392="nulová",J392,0)</f>
        <v>0</v>
      </c>
      <c r="BJ392" s="17" t="s">
        <v>85</v>
      </c>
      <c r="BK392" s="156">
        <f>ROUND(I392*H392,2)</f>
        <v>0</v>
      </c>
      <c r="BL392" s="17" t="s">
        <v>141</v>
      </c>
      <c r="BM392" s="155" t="s">
        <v>1150</v>
      </c>
    </row>
    <row r="393" spans="1:65" s="2" customFormat="1">
      <c r="A393" s="32"/>
      <c r="B393" s="33"/>
      <c r="C393" s="32"/>
      <c r="D393" s="157" t="s">
        <v>143</v>
      </c>
      <c r="E393" s="32"/>
      <c r="F393" s="158" t="s">
        <v>1149</v>
      </c>
      <c r="G393" s="32"/>
      <c r="H393" s="32"/>
      <c r="I393" s="159"/>
      <c r="J393" s="32"/>
      <c r="K393" s="32"/>
      <c r="L393" s="33"/>
      <c r="M393" s="160"/>
      <c r="N393" s="161"/>
      <c r="O393" s="58"/>
      <c r="P393" s="58"/>
      <c r="Q393" s="58"/>
      <c r="R393" s="58"/>
      <c r="S393" s="58"/>
      <c r="T393" s="59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T393" s="17" t="s">
        <v>143</v>
      </c>
      <c r="AU393" s="17" t="s">
        <v>88</v>
      </c>
    </row>
    <row r="394" spans="1:65" s="13" customFormat="1">
      <c r="B394" s="162"/>
      <c r="D394" s="157" t="s">
        <v>145</v>
      </c>
      <c r="E394" s="163" t="s">
        <v>1</v>
      </c>
      <c r="F394" s="164" t="s">
        <v>589</v>
      </c>
      <c r="H394" s="165">
        <v>1</v>
      </c>
      <c r="I394" s="166"/>
      <c r="L394" s="162"/>
      <c r="M394" s="167"/>
      <c r="N394" s="168"/>
      <c r="O394" s="168"/>
      <c r="P394" s="168"/>
      <c r="Q394" s="168"/>
      <c r="R394" s="168"/>
      <c r="S394" s="168"/>
      <c r="T394" s="169"/>
      <c r="AT394" s="163" t="s">
        <v>145</v>
      </c>
      <c r="AU394" s="163" t="s">
        <v>88</v>
      </c>
      <c r="AV394" s="13" t="s">
        <v>88</v>
      </c>
      <c r="AW394" s="13" t="s">
        <v>31</v>
      </c>
      <c r="AX394" s="13" t="s">
        <v>85</v>
      </c>
      <c r="AY394" s="163" t="s">
        <v>134</v>
      </c>
    </row>
    <row r="395" spans="1:65" s="2" customFormat="1" ht="16.5" customHeight="1">
      <c r="A395" s="32"/>
      <c r="B395" s="143"/>
      <c r="C395" s="144" t="s">
        <v>591</v>
      </c>
      <c r="D395" s="144" t="s">
        <v>136</v>
      </c>
      <c r="E395" s="145" t="s">
        <v>1151</v>
      </c>
      <c r="F395" s="146" t="s">
        <v>1152</v>
      </c>
      <c r="G395" s="147" t="s">
        <v>139</v>
      </c>
      <c r="H395" s="148">
        <v>3</v>
      </c>
      <c r="I395" s="149"/>
      <c r="J395" s="150">
        <f>ROUND(I395*H395,2)</f>
        <v>0</v>
      </c>
      <c r="K395" s="146" t="s">
        <v>140</v>
      </c>
      <c r="L395" s="33"/>
      <c r="M395" s="151" t="s">
        <v>1</v>
      </c>
      <c r="N395" s="152" t="s">
        <v>42</v>
      </c>
      <c r="O395" s="58"/>
      <c r="P395" s="153">
        <f>O395*H395</f>
        <v>0</v>
      </c>
      <c r="Q395" s="153">
        <v>3.3E-4</v>
      </c>
      <c r="R395" s="153">
        <f>Q395*H395</f>
        <v>9.8999999999999999E-4</v>
      </c>
      <c r="S395" s="153">
        <v>0</v>
      </c>
      <c r="T395" s="154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55" t="s">
        <v>141</v>
      </c>
      <c r="AT395" s="155" t="s">
        <v>136</v>
      </c>
      <c r="AU395" s="155" t="s">
        <v>88</v>
      </c>
      <c r="AY395" s="17" t="s">
        <v>134</v>
      </c>
      <c r="BE395" s="156">
        <f>IF(N395="základní",J395,0)</f>
        <v>0</v>
      </c>
      <c r="BF395" s="156">
        <f>IF(N395="snížená",J395,0)</f>
        <v>0</v>
      </c>
      <c r="BG395" s="156">
        <f>IF(N395="zákl. přenesená",J395,0)</f>
        <v>0</v>
      </c>
      <c r="BH395" s="156">
        <f>IF(N395="sníž. přenesená",J395,0)</f>
        <v>0</v>
      </c>
      <c r="BI395" s="156">
        <f>IF(N395="nulová",J395,0)</f>
        <v>0</v>
      </c>
      <c r="BJ395" s="17" t="s">
        <v>85</v>
      </c>
      <c r="BK395" s="156">
        <f>ROUND(I395*H395,2)</f>
        <v>0</v>
      </c>
      <c r="BL395" s="17" t="s">
        <v>141</v>
      </c>
      <c r="BM395" s="155" t="s">
        <v>1153</v>
      </c>
    </row>
    <row r="396" spans="1:65" s="2" customFormat="1">
      <c r="A396" s="32"/>
      <c r="B396" s="33"/>
      <c r="C396" s="32"/>
      <c r="D396" s="157" t="s">
        <v>143</v>
      </c>
      <c r="E396" s="32"/>
      <c r="F396" s="158" t="s">
        <v>1154</v>
      </c>
      <c r="G396" s="32"/>
      <c r="H396" s="32"/>
      <c r="I396" s="159"/>
      <c r="J396" s="32"/>
      <c r="K396" s="32"/>
      <c r="L396" s="33"/>
      <c r="M396" s="160"/>
      <c r="N396" s="161"/>
      <c r="O396" s="58"/>
      <c r="P396" s="58"/>
      <c r="Q396" s="58"/>
      <c r="R396" s="58"/>
      <c r="S396" s="58"/>
      <c r="T396" s="59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7" t="s">
        <v>143</v>
      </c>
      <c r="AU396" s="17" t="s">
        <v>88</v>
      </c>
    </row>
    <row r="397" spans="1:65" s="14" customFormat="1">
      <c r="B397" s="170"/>
      <c r="D397" s="157" t="s">
        <v>145</v>
      </c>
      <c r="E397" s="171" t="s">
        <v>1</v>
      </c>
      <c r="F397" s="172" t="s">
        <v>1155</v>
      </c>
      <c r="H397" s="171" t="s">
        <v>1</v>
      </c>
      <c r="I397" s="173"/>
      <c r="L397" s="170"/>
      <c r="M397" s="174"/>
      <c r="N397" s="175"/>
      <c r="O397" s="175"/>
      <c r="P397" s="175"/>
      <c r="Q397" s="175"/>
      <c r="R397" s="175"/>
      <c r="S397" s="175"/>
      <c r="T397" s="176"/>
      <c r="AT397" s="171" t="s">
        <v>145</v>
      </c>
      <c r="AU397" s="171" t="s">
        <v>88</v>
      </c>
      <c r="AV397" s="14" t="s">
        <v>85</v>
      </c>
      <c r="AW397" s="14" t="s">
        <v>31</v>
      </c>
      <c r="AX397" s="14" t="s">
        <v>77</v>
      </c>
      <c r="AY397" s="171" t="s">
        <v>134</v>
      </c>
    </row>
    <row r="398" spans="1:65" s="13" customFormat="1">
      <c r="B398" s="162"/>
      <c r="D398" s="157" t="s">
        <v>145</v>
      </c>
      <c r="E398" s="163" t="s">
        <v>1</v>
      </c>
      <c r="F398" s="164" t="s">
        <v>1156</v>
      </c>
      <c r="H398" s="165">
        <v>3</v>
      </c>
      <c r="I398" s="166"/>
      <c r="L398" s="162"/>
      <c r="M398" s="167"/>
      <c r="N398" s="168"/>
      <c r="O398" s="168"/>
      <c r="P398" s="168"/>
      <c r="Q398" s="168"/>
      <c r="R398" s="168"/>
      <c r="S398" s="168"/>
      <c r="T398" s="169"/>
      <c r="AT398" s="163" t="s">
        <v>145</v>
      </c>
      <c r="AU398" s="163" t="s">
        <v>88</v>
      </c>
      <c r="AV398" s="13" t="s">
        <v>88</v>
      </c>
      <c r="AW398" s="13" t="s">
        <v>31</v>
      </c>
      <c r="AX398" s="13" t="s">
        <v>85</v>
      </c>
      <c r="AY398" s="163" t="s">
        <v>134</v>
      </c>
    </row>
    <row r="399" spans="1:65" s="2" customFormat="1" ht="16.5" customHeight="1">
      <c r="A399" s="32"/>
      <c r="B399" s="143"/>
      <c r="C399" s="144" t="s">
        <v>597</v>
      </c>
      <c r="D399" s="144" t="s">
        <v>136</v>
      </c>
      <c r="E399" s="145" t="s">
        <v>1157</v>
      </c>
      <c r="F399" s="146" t="s">
        <v>1158</v>
      </c>
      <c r="G399" s="147" t="s">
        <v>177</v>
      </c>
      <c r="H399" s="148">
        <v>261.2</v>
      </c>
      <c r="I399" s="149"/>
      <c r="J399" s="150">
        <f>ROUND(I399*H399,2)</f>
        <v>0</v>
      </c>
      <c r="K399" s="146" t="s">
        <v>140</v>
      </c>
      <c r="L399" s="33"/>
      <c r="M399" s="151" t="s">
        <v>1</v>
      </c>
      <c r="N399" s="152" t="s">
        <v>42</v>
      </c>
      <c r="O399" s="58"/>
      <c r="P399" s="153">
        <f>O399*H399</f>
        <v>0</v>
      </c>
      <c r="Q399" s="153">
        <v>1.9000000000000001E-4</v>
      </c>
      <c r="R399" s="153">
        <f>Q399*H399</f>
        <v>4.9627999999999999E-2</v>
      </c>
      <c r="S399" s="153">
        <v>0</v>
      </c>
      <c r="T399" s="154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55" t="s">
        <v>141</v>
      </c>
      <c r="AT399" s="155" t="s">
        <v>136</v>
      </c>
      <c r="AU399" s="155" t="s">
        <v>88</v>
      </c>
      <c r="AY399" s="17" t="s">
        <v>134</v>
      </c>
      <c r="BE399" s="156">
        <f>IF(N399="základní",J399,0)</f>
        <v>0</v>
      </c>
      <c r="BF399" s="156">
        <f>IF(N399="snížená",J399,0)</f>
        <v>0</v>
      </c>
      <c r="BG399" s="156">
        <f>IF(N399="zákl. přenesená",J399,0)</f>
        <v>0</v>
      </c>
      <c r="BH399" s="156">
        <f>IF(N399="sníž. přenesená",J399,0)</f>
        <v>0</v>
      </c>
      <c r="BI399" s="156">
        <f>IF(N399="nulová",J399,0)</f>
        <v>0</v>
      </c>
      <c r="BJ399" s="17" t="s">
        <v>85</v>
      </c>
      <c r="BK399" s="156">
        <f>ROUND(I399*H399,2)</f>
        <v>0</v>
      </c>
      <c r="BL399" s="17" t="s">
        <v>141</v>
      </c>
      <c r="BM399" s="155" t="s">
        <v>1159</v>
      </c>
    </row>
    <row r="400" spans="1:65" s="2" customFormat="1">
      <c r="A400" s="32"/>
      <c r="B400" s="33"/>
      <c r="C400" s="32"/>
      <c r="D400" s="157" t="s">
        <v>143</v>
      </c>
      <c r="E400" s="32"/>
      <c r="F400" s="158" t="s">
        <v>1160</v>
      </c>
      <c r="G400" s="32"/>
      <c r="H400" s="32"/>
      <c r="I400" s="159"/>
      <c r="J400" s="32"/>
      <c r="K400" s="32"/>
      <c r="L400" s="33"/>
      <c r="M400" s="160"/>
      <c r="N400" s="161"/>
      <c r="O400" s="58"/>
      <c r="P400" s="58"/>
      <c r="Q400" s="58"/>
      <c r="R400" s="58"/>
      <c r="S400" s="58"/>
      <c r="T400" s="59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7" t="s">
        <v>143</v>
      </c>
      <c r="AU400" s="17" t="s">
        <v>88</v>
      </c>
    </row>
    <row r="401" spans="1:65" s="13" customFormat="1">
      <c r="B401" s="162"/>
      <c r="D401" s="157" t="s">
        <v>145</v>
      </c>
      <c r="E401" s="163" t="s">
        <v>1</v>
      </c>
      <c r="F401" s="164" t="s">
        <v>1161</v>
      </c>
      <c r="H401" s="165">
        <v>258.2</v>
      </c>
      <c r="I401" s="166"/>
      <c r="L401" s="162"/>
      <c r="M401" s="167"/>
      <c r="N401" s="168"/>
      <c r="O401" s="168"/>
      <c r="P401" s="168"/>
      <c r="Q401" s="168"/>
      <c r="R401" s="168"/>
      <c r="S401" s="168"/>
      <c r="T401" s="169"/>
      <c r="AT401" s="163" t="s">
        <v>145</v>
      </c>
      <c r="AU401" s="163" t="s">
        <v>88</v>
      </c>
      <c r="AV401" s="13" t="s">
        <v>88</v>
      </c>
      <c r="AW401" s="13" t="s">
        <v>31</v>
      </c>
      <c r="AX401" s="13" t="s">
        <v>77</v>
      </c>
      <c r="AY401" s="163" t="s">
        <v>134</v>
      </c>
    </row>
    <row r="402" spans="1:65" s="13" customFormat="1">
      <c r="B402" s="162"/>
      <c r="D402" s="157" t="s">
        <v>145</v>
      </c>
      <c r="E402" s="163" t="s">
        <v>1</v>
      </c>
      <c r="F402" s="164" t="s">
        <v>1162</v>
      </c>
      <c r="H402" s="165">
        <v>3</v>
      </c>
      <c r="I402" s="166"/>
      <c r="L402" s="162"/>
      <c r="M402" s="167"/>
      <c r="N402" s="168"/>
      <c r="O402" s="168"/>
      <c r="P402" s="168"/>
      <c r="Q402" s="168"/>
      <c r="R402" s="168"/>
      <c r="S402" s="168"/>
      <c r="T402" s="169"/>
      <c r="AT402" s="163" t="s">
        <v>145</v>
      </c>
      <c r="AU402" s="163" t="s">
        <v>88</v>
      </c>
      <c r="AV402" s="13" t="s">
        <v>88</v>
      </c>
      <c r="AW402" s="13" t="s">
        <v>31</v>
      </c>
      <c r="AX402" s="13" t="s">
        <v>77</v>
      </c>
      <c r="AY402" s="163" t="s">
        <v>134</v>
      </c>
    </row>
    <row r="403" spans="1:65" s="15" customFormat="1">
      <c r="B403" s="177"/>
      <c r="D403" s="157" t="s">
        <v>145</v>
      </c>
      <c r="E403" s="178" t="s">
        <v>1</v>
      </c>
      <c r="F403" s="179" t="s">
        <v>167</v>
      </c>
      <c r="H403" s="180">
        <v>261.2</v>
      </c>
      <c r="I403" s="181"/>
      <c r="L403" s="177"/>
      <c r="M403" s="182"/>
      <c r="N403" s="183"/>
      <c r="O403" s="183"/>
      <c r="P403" s="183"/>
      <c r="Q403" s="183"/>
      <c r="R403" s="183"/>
      <c r="S403" s="183"/>
      <c r="T403" s="184"/>
      <c r="AT403" s="178" t="s">
        <v>145</v>
      </c>
      <c r="AU403" s="178" t="s">
        <v>88</v>
      </c>
      <c r="AV403" s="15" t="s">
        <v>141</v>
      </c>
      <c r="AW403" s="15" t="s">
        <v>31</v>
      </c>
      <c r="AX403" s="15" t="s">
        <v>85</v>
      </c>
      <c r="AY403" s="178" t="s">
        <v>134</v>
      </c>
    </row>
    <row r="404" spans="1:65" s="14" customFormat="1">
      <c r="B404" s="170"/>
      <c r="D404" s="157" t="s">
        <v>145</v>
      </c>
      <c r="E404" s="171" t="s">
        <v>1</v>
      </c>
      <c r="F404" s="172" t="s">
        <v>1163</v>
      </c>
      <c r="H404" s="171" t="s">
        <v>1</v>
      </c>
      <c r="I404" s="173"/>
      <c r="L404" s="170"/>
      <c r="M404" s="174"/>
      <c r="N404" s="175"/>
      <c r="O404" s="175"/>
      <c r="P404" s="175"/>
      <c r="Q404" s="175"/>
      <c r="R404" s="175"/>
      <c r="S404" s="175"/>
      <c r="T404" s="176"/>
      <c r="AT404" s="171" t="s">
        <v>145</v>
      </c>
      <c r="AU404" s="171" t="s">
        <v>88</v>
      </c>
      <c r="AV404" s="14" t="s">
        <v>85</v>
      </c>
      <c r="AW404" s="14" t="s">
        <v>31</v>
      </c>
      <c r="AX404" s="14" t="s">
        <v>77</v>
      </c>
      <c r="AY404" s="171" t="s">
        <v>134</v>
      </c>
    </row>
    <row r="405" spans="1:65" s="2" customFormat="1" ht="16.5" customHeight="1">
      <c r="A405" s="32"/>
      <c r="B405" s="143"/>
      <c r="C405" s="144" t="s">
        <v>602</v>
      </c>
      <c r="D405" s="144" t="s">
        <v>136</v>
      </c>
      <c r="E405" s="145" t="s">
        <v>1164</v>
      </c>
      <c r="F405" s="146" t="s">
        <v>1165</v>
      </c>
      <c r="G405" s="147" t="s">
        <v>177</v>
      </c>
      <c r="H405" s="148">
        <v>258.2</v>
      </c>
      <c r="I405" s="149"/>
      <c r="J405" s="150">
        <f>ROUND(I405*H405,2)</f>
        <v>0</v>
      </c>
      <c r="K405" s="146" t="s">
        <v>140</v>
      </c>
      <c r="L405" s="33"/>
      <c r="M405" s="151" t="s">
        <v>1</v>
      </c>
      <c r="N405" s="152" t="s">
        <v>42</v>
      </c>
      <c r="O405" s="58"/>
      <c r="P405" s="153">
        <f>O405*H405</f>
        <v>0</v>
      </c>
      <c r="Q405" s="153">
        <v>9.0000000000000006E-5</v>
      </c>
      <c r="R405" s="153">
        <f>Q405*H405</f>
        <v>2.3238000000000002E-2</v>
      </c>
      <c r="S405" s="153">
        <v>0</v>
      </c>
      <c r="T405" s="154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55" t="s">
        <v>141</v>
      </c>
      <c r="AT405" s="155" t="s">
        <v>136</v>
      </c>
      <c r="AU405" s="155" t="s">
        <v>88</v>
      </c>
      <c r="AY405" s="17" t="s">
        <v>134</v>
      </c>
      <c r="BE405" s="156">
        <f>IF(N405="základní",J405,0)</f>
        <v>0</v>
      </c>
      <c r="BF405" s="156">
        <f>IF(N405="snížená",J405,0)</f>
        <v>0</v>
      </c>
      <c r="BG405" s="156">
        <f>IF(N405="zákl. přenesená",J405,0)</f>
        <v>0</v>
      </c>
      <c r="BH405" s="156">
        <f>IF(N405="sníž. přenesená",J405,0)</f>
        <v>0</v>
      </c>
      <c r="BI405" s="156">
        <f>IF(N405="nulová",J405,0)</f>
        <v>0</v>
      </c>
      <c r="BJ405" s="17" t="s">
        <v>85</v>
      </c>
      <c r="BK405" s="156">
        <f>ROUND(I405*H405,2)</f>
        <v>0</v>
      </c>
      <c r="BL405" s="17" t="s">
        <v>141</v>
      </c>
      <c r="BM405" s="155" t="s">
        <v>1166</v>
      </c>
    </row>
    <row r="406" spans="1:65" s="2" customFormat="1">
      <c r="A406" s="32"/>
      <c r="B406" s="33"/>
      <c r="C406" s="32"/>
      <c r="D406" s="157" t="s">
        <v>143</v>
      </c>
      <c r="E406" s="32"/>
      <c r="F406" s="158" t="s">
        <v>1167</v>
      </c>
      <c r="G406" s="32"/>
      <c r="H406" s="32"/>
      <c r="I406" s="159"/>
      <c r="J406" s="32"/>
      <c r="K406" s="32"/>
      <c r="L406" s="33"/>
      <c r="M406" s="160"/>
      <c r="N406" s="161"/>
      <c r="O406" s="58"/>
      <c r="P406" s="58"/>
      <c r="Q406" s="58"/>
      <c r="R406" s="58"/>
      <c r="S406" s="58"/>
      <c r="T406" s="59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7" t="s">
        <v>143</v>
      </c>
      <c r="AU406" s="17" t="s">
        <v>88</v>
      </c>
    </row>
    <row r="407" spans="1:65" s="13" customFormat="1">
      <c r="B407" s="162"/>
      <c r="D407" s="157" t="s">
        <v>145</v>
      </c>
      <c r="E407" s="163" t="s">
        <v>1</v>
      </c>
      <c r="F407" s="164" t="s">
        <v>1168</v>
      </c>
      <c r="H407" s="165">
        <v>258.2</v>
      </c>
      <c r="I407" s="166"/>
      <c r="L407" s="162"/>
      <c r="M407" s="167"/>
      <c r="N407" s="168"/>
      <c r="O407" s="168"/>
      <c r="P407" s="168"/>
      <c r="Q407" s="168"/>
      <c r="R407" s="168"/>
      <c r="S407" s="168"/>
      <c r="T407" s="169"/>
      <c r="AT407" s="163" t="s">
        <v>145</v>
      </c>
      <c r="AU407" s="163" t="s">
        <v>88</v>
      </c>
      <c r="AV407" s="13" t="s">
        <v>88</v>
      </c>
      <c r="AW407" s="13" t="s">
        <v>31</v>
      </c>
      <c r="AX407" s="13" t="s">
        <v>85</v>
      </c>
      <c r="AY407" s="163" t="s">
        <v>134</v>
      </c>
    </row>
    <row r="408" spans="1:65" s="14" customFormat="1">
      <c r="B408" s="170"/>
      <c r="D408" s="157" t="s">
        <v>145</v>
      </c>
      <c r="E408" s="171" t="s">
        <v>1</v>
      </c>
      <c r="F408" s="172" t="s">
        <v>1169</v>
      </c>
      <c r="H408" s="171" t="s">
        <v>1</v>
      </c>
      <c r="I408" s="173"/>
      <c r="L408" s="170"/>
      <c r="M408" s="174"/>
      <c r="N408" s="175"/>
      <c r="O408" s="175"/>
      <c r="P408" s="175"/>
      <c r="Q408" s="175"/>
      <c r="R408" s="175"/>
      <c r="S408" s="175"/>
      <c r="T408" s="176"/>
      <c r="AT408" s="171" t="s">
        <v>145</v>
      </c>
      <c r="AU408" s="171" t="s">
        <v>88</v>
      </c>
      <c r="AV408" s="14" t="s">
        <v>85</v>
      </c>
      <c r="AW408" s="14" t="s">
        <v>31</v>
      </c>
      <c r="AX408" s="14" t="s">
        <v>77</v>
      </c>
      <c r="AY408" s="171" t="s">
        <v>134</v>
      </c>
    </row>
    <row r="409" spans="1:65" s="12" customFormat="1" ht="22.9" customHeight="1">
      <c r="B409" s="130"/>
      <c r="D409" s="131" t="s">
        <v>76</v>
      </c>
      <c r="E409" s="141" t="s">
        <v>197</v>
      </c>
      <c r="F409" s="141" t="s">
        <v>622</v>
      </c>
      <c r="I409" s="133"/>
      <c r="J409" s="142">
        <f>BK409</f>
        <v>0</v>
      </c>
      <c r="L409" s="130"/>
      <c r="M409" s="135"/>
      <c r="N409" s="136"/>
      <c r="O409" s="136"/>
      <c r="P409" s="137">
        <f>SUM(P410:P427)</f>
        <v>0</v>
      </c>
      <c r="Q409" s="136"/>
      <c r="R409" s="137">
        <f>SUM(R410:R427)</f>
        <v>0</v>
      </c>
      <c r="S409" s="136"/>
      <c r="T409" s="138">
        <f>SUM(T410:T427)</f>
        <v>15.684024000000001</v>
      </c>
      <c r="AR409" s="131" t="s">
        <v>85</v>
      </c>
      <c r="AT409" s="139" t="s">
        <v>76</v>
      </c>
      <c r="AU409" s="139" t="s">
        <v>85</v>
      </c>
      <c r="AY409" s="131" t="s">
        <v>134</v>
      </c>
      <c r="BK409" s="140">
        <f>SUM(BK410:BK427)</f>
        <v>0</v>
      </c>
    </row>
    <row r="410" spans="1:65" s="2" customFormat="1" ht="16.5" customHeight="1">
      <c r="A410" s="32"/>
      <c r="B410" s="143"/>
      <c r="C410" s="144" t="s">
        <v>610</v>
      </c>
      <c r="D410" s="144" t="s">
        <v>136</v>
      </c>
      <c r="E410" s="145" t="s">
        <v>631</v>
      </c>
      <c r="F410" s="146" t="s">
        <v>632</v>
      </c>
      <c r="G410" s="147" t="s">
        <v>177</v>
      </c>
      <c r="H410" s="148">
        <v>285.2</v>
      </c>
      <c r="I410" s="149"/>
      <c r="J410" s="150">
        <f>ROUND(I410*H410,2)</f>
        <v>0</v>
      </c>
      <c r="K410" s="146" t="s">
        <v>140</v>
      </c>
      <c r="L410" s="33"/>
      <c r="M410" s="151" t="s">
        <v>1</v>
      </c>
      <c r="N410" s="152" t="s">
        <v>42</v>
      </c>
      <c r="O410" s="58"/>
      <c r="P410" s="153">
        <f>O410*H410</f>
        <v>0</v>
      </c>
      <c r="Q410" s="153">
        <v>0</v>
      </c>
      <c r="R410" s="153">
        <f>Q410*H410</f>
        <v>0</v>
      </c>
      <c r="S410" s="153">
        <v>0</v>
      </c>
      <c r="T410" s="154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55" t="s">
        <v>141</v>
      </c>
      <c r="AT410" s="155" t="s">
        <v>136</v>
      </c>
      <c r="AU410" s="155" t="s">
        <v>88</v>
      </c>
      <c r="AY410" s="17" t="s">
        <v>134</v>
      </c>
      <c r="BE410" s="156">
        <f>IF(N410="základní",J410,0)</f>
        <v>0</v>
      </c>
      <c r="BF410" s="156">
        <f>IF(N410="snížená",J410,0)</f>
        <v>0</v>
      </c>
      <c r="BG410" s="156">
        <f>IF(N410="zákl. přenesená",J410,0)</f>
        <v>0</v>
      </c>
      <c r="BH410" s="156">
        <f>IF(N410="sníž. přenesená",J410,0)</f>
        <v>0</v>
      </c>
      <c r="BI410" s="156">
        <f>IF(N410="nulová",J410,0)</f>
        <v>0</v>
      </c>
      <c r="BJ410" s="17" t="s">
        <v>85</v>
      </c>
      <c r="BK410" s="156">
        <f>ROUND(I410*H410,2)</f>
        <v>0</v>
      </c>
      <c r="BL410" s="17" t="s">
        <v>141</v>
      </c>
      <c r="BM410" s="155" t="s">
        <v>1170</v>
      </c>
    </row>
    <row r="411" spans="1:65" s="2" customFormat="1">
      <c r="A411" s="32"/>
      <c r="B411" s="33"/>
      <c r="C411" s="32"/>
      <c r="D411" s="157" t="s">
        <v>143</v>
      </c>
      <c r="E411" s="32"/>
      <c r="F411" s="158" t="s">
        <v>634</v>
      </c>
      <c r="G411" s="32"/>
      <c r="H411" s="32"/>
      <c r="I411" s="159"/>
      <c r="J411" s="32"/>
      <c r="K411" s="32"/>
      <c r="L411" s="33"/>
      <c r="M411" s="160"/>
      <c r="N411" s="161"/>
      <c r="O411" s="58"/>
      <c r="P411" s="58"/>
      <c r="Q411" s="58"/>
      <c r="R411" s="58"/>
      <c r="S411" s="58"/>
      <c r="T411" s="59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7" t="s">
        <v>143</v>
      </c>
      <c r="AU411" s="17" t="s">
        <v>88</v>
      </c>
    </row>
    <row r="412" spans="1:65" s="13" customFormat="1">
      <c r="B412" s="162"/>
      <c r="D412" s="157" t="s">
        <v>145</v>
      </c>
      <c r="E412" s="163" t="s">
        <v>1</v>
      </c>
      <c r="F412" s="164" t="s">
        <v>1171</v>
      </c>
      <c r="H412" s="165">
        <v>285.2</v>
      </c>
      <c r="I412" s="166"/>
      <c r="L412" s="162"/>
      <c r="M412" s="167"/>
      <c r="N412" s="168"/>
      <c r="O412" s="168"/>
      <c r="P412" s="168"/>
      <c r="Q412" s="168"/>
      <c r="R412" s="168"/>
      <c r="S412" s="168"/>
      <c r="T412" s="169"/>
      <c r="AT412" s="163" t="s">
        <v>145</v>
      </c>
      <c r="AU412" s="163" t="s">
        <v>88</v>
      </c>
      <c r="AV412" s="13" t="s">
        <v>88</v>
      </c>
      <c r="AW412" s="13" t="s">
        <v>31</v>
      </c>
      <c r="AX412" s="13" t="s">
        <v>85</v>
      </c>
      <c r="AY412" s="163" t="s">
        <v>134</v>
      </c>
    </row>
    <row r="413" spans="1:65" s="2" customFormat="1" ht="24.2" customHeight="1">
      <c r="A413" s="32"/>
      <c r="B413" s="143"/>
      <c r="C413" s="144" t="s">
        <v>616</v>
      </c>
      <c r="D413" s="144" t="s">
        <v>136</v>
      </c>
      <c r="E413" s="145" t="s">
        <v>1172</v>
      </c>
      <c r="F413" s="146" t="s">
        <v>1173</v>
      </c>
      <c r="G413" s="147" t="s">
        <v>208</v>
      </c>
      <c r="H413" s="148">
        <v>4.2</v>
      </c>
      <c r="I413" s="149"/>
      <c r="J413" s="150">
        <f>ROUND(I413*H413,2)</f>
        <v>0</v>
      </c>
      <c r="K413" s="146" t="s">
        <v>140</v>
      </c>
      <c r="L413" s="33"/>
      <c r="M413" s="151" t="s">
        <v>1</v>
      </c>
      <c r="N413" s="152" t="s">
        <v>42</v>
      </c>
      <c r="O413" s="58"/>
      <c r="P413" s="153">
        <f>O413*H413</f>
        <v>0</v>
      </c>
      <c r="Q413" s="153">
        <v>0</v>
      </c>
      <c r="R413" s="153">
        <f>Q413*H413</f>
        <v>0</v>
      </c>
      <c r="S413" s="153">
        <v>2.35</v>
      </c>
      <c r="T413" s="154">
        <f>S413*H413</f>
        <v>9.870000000000001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55" t="s">
        <v>141</v>
      </c>
      <c r="AT413" s="155" t="s">
        <v>136</v>
      </c>
      <c r="AU413" s="155" t="s">
        <v>88</v>
      </c>
      <c r="AY413" s="17" t="s">
        <v>134</v>
      </c>
      <c r="BE413" s="156">
        <f>IF(N413="základní",J413,0)</f>
        <v>0</v>
      </c>
      <c r="BF413" s="156">
        <f>IF(N413="snížená",J413,0)</f>
        <v>0</v>
      </c>
      <c r="BG413" s="156">
        <f>IF(N413="zákl. přenesená",J413,0)</f>
        <v>0</v>
      </c>
      <c r="BH413" s="156">
        <f>IF(N413="sníž. přenesená",J413,0)</f>
        <v>0</v>
      </c>
      <c r="BI413" s="156">
        <f>IF(N413="nulová",J413,0)</f>
        <v>0</v>
      </c>
      <c r="BJ413" s="17" t="s">
        <v>85</v>
      </c>
      <c r="BK413" s="156">
        <f>ROUND(I413*H413,2)</f>
        <v>0</v>
      </c>
      <c r="BL413" s="17" t="s">
        <v>141</v>
      </c>
      <c r="BM413" s="155" t="s">
        <v>1174</v>
      </c>
    </row>
    <row r="414" spans="1:65" s="2" customFormat="1">
      <c r="A414" s="32"/>
      <c r="B414" s="33"/>
      <c r="C414" s="32"/>
      <c r="D414" s="157" t="s">
        <v>143</v>
      </c>
      <c r="E414" s="32"/>
      <c r="F414" s="158" t="s">
        <v>1175</v>
      </c>
      <c r="G414" s="32"/>
      <c r="H414" s="32"/>
      <c r="I414" s="159"/>
      <c r="J414" s="32"/>
      <c r="K414" s="32"/>
      <c r="L414" s="33"/>
      <c r="M414" s="160"/>
      <c r="N414" s="161"/>
      <c r="O414" s="58"/>
      <c r="P414" s="58"/>
      <c r="Q414" s="58"/>
      <c r="R414" s="58"/>
      <c r="S414" s="58"/>
      <c r="T414" s="59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T414" s="17" t="s">
        <v>143</v>
      </c>
      <c r="AU414" s="17" t="s">
        <v>88</v>
      </c>
    </row>
    <row r="415" spans="1:65" s="14" customFormat="1">
      <c r="B415" s="170"/>
      <c r="D415" s="157" t="s">
        <v>145</v>
      </c>
      <c r="E415" s="171" t="s">
        <v>1</v>
      </c>
      <c r="F415" s="172" t="s">
        <v>1176</v>
      </c>
      <c r="H415" s="171" t="s">
        <v>1</v>
      </c>
      <c r="I415" s="173"/>
      <c r="L415" s="170"/>
      <c r="M415" s="174"/>
      <c r="N415" s="175"/>
      <c r="O415" s="175"/>
      <c r="P415" s="175"/>
      <c r="Q415" s="175"/>
      <c r="R415" s="175"/>
      <c r="S415" s="175"/>
      <c r="T415" s="176"/>
      <c r="AT415" s="171" t="s">
        <v>145</v>
      </c>
      <c r="AU415" s="171" t="s">
        <v>88</v>
      </c>
      <c r="AV415" s="14" t="s">
        <v>85</v>
      </c>
      <c r="AW415" s="14" t="s">
        <v>31</v>
      </c>
      <c r="AX415" s="14" t="s">
        <v>77</v>
      </c>
      <c r="AY415" s="171" t="s">
        <v>134</v>
      </c>
    </row>
    <row r="416" spans="1:65" s="13" customFormat="1">
      <c r="B416" s="162"/>
      <c r="D416" s="157" t="s">
        <v>145</v>
      </c>
      <c r="E416" s="163" t="s">
        <v>1</v>
      </c>
      <c r="F416" s="164" t="s">
        <v>1177</v>
      </c>
      <c r="H416" s="165">
        <v>4.2</v>
      </c>
      <c r="I416" s="166"/>
      <c r="L416" s="162"/>
      <c r="M416" s="167"/>
      <c r="N416" s="168"/>
      <c r="O416" s="168"/>
      <c r="P416" s="168"/>
      <c r="Q416" s="168"/>
      <c r="R416" s="168"/>
      <c r="S416" s="168"/>
      <c r="T416" s="169"/>
      <c r="AT416" s="163" t="s">
        <v>145</v>
      </c>
      <c r="AU416" s="163" t="s">
        <v>88</v>
      </c>
      <c r="AV416" s="13" t="s">
        <v>88</v>
      </c>
      <c r="AW416" s="13" t="s">
        <v>31</v>
      </c>
      <c r="AX416" s="13" t="s">
        <v>85</v>
      </c>
      <c r="AY416" s="163" t="s">
        <v>134</v>
      </c>
    </row>
    <row r="417" spans="1:65" s="2" customFormat="1" ht="16.5" customHeight="1">
      <c r="A417" s="32"/>
      <c r="B417" s="143"/>
      <c r="C417" s="144" t="s">
        <v>623</v>
      </c>
      <c r="D417" s="144" t="s">
        <v>136</v>
      </c>
      <c r="E417" s="145" t="s">
        <v>1178</v>
      </c>
      <c r="F417" s="146" t="s">
        <v>1179</v>
      </c>
      <c r="G417" s="147" t="s">
        <v>208</v>
      </c>
      <c r="H417" s="148">
        <v>1.256</v>
      </c>
      <c r="I417" s="149"/>
      <c r="J417" s="150">
        <f>ROUND(I417*H417,2)</f>
        <v>0</v>
      </c>
      <c r="K417" s="146" t="s">
        <v>140</v>
      </c>
      <c r="L417" s="33"/>
      <c r="M417" s="151" t="s">
        <v>1</v>
      </c>
      <c r="N417" s="152" t="s">
        <v>42</v>
      </c>
      <c r="O417" s="58"/>
      <c r="P417" s="153">
        <f>O417*H417</f>
        <v>0</v>
      </c>
      <c r="Q417" s="153">
        <v>0</v>
      </c>
      <c r="R417" s="153">
        <f>Q417*H417</f>
        <v>0</v>
      </c>
      <c r="S417" s="153">
        <v>2.4</v>
      </c>
      <c r="T417" s="154">
        <f>S417*H417</f>
        <v>3.0143999999999997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55" t="s">
        <v>141</v>
      </c>
      <c r="AT417" s="155" t="s">
        <v>136</v>
      </c>
      <c r="AU417" s="155" t="s">
        <v>88</v>
      </c>
      <c r="AY417" s="17" t="s">
        <v>134</v>
      </c>
      <c r="BE417" s="156">
        <f>IF(N417="základní",J417,0)</f>
        <v>0</v>
      </c>
      <c r="BF417" s="156">
        <f>IF(N417="snížená",J417,0)</f>
        <v>0</v>
      </c>
      <c r="BG417" s="156">
        <f>IF(N417="zákl. přenesená",J417,0)</f>
        <v>0</v>
      </c>
      <c r="BH417" s="156">
        <f>IF(N417="sníž. přenesená",J417,0)</f>
        <v>0</v>
      </c>
      <c r="BI417" s="156">
        <f>IF(N417="nulová",J417,0)</f>
        <v>0</v>
      </c>
      <c r="BJ417" s="17" t="s">
        <v>85</v>
      </c>
      <c r="BK417" s="156">
        <f>ROUND(I417*H417,2)</f>
        <v>0</v>
      </c>
      <c r="BL417" s="17" t="s">
        <v>141</v>
      </c>
      <c r="BM417" s="155" t="s">
        <v>1180</v>
      </c>
    </row>
    <row r="418" spans="1:65" s="2" customFormat="1">
      <c r="A418" s="32"/>
      <c r="B418" s="33"/>
      <c r="C418" s="32"/>
      <c r="D418" s="157" t="s">
        <v>143</v>
      </c>
      <c r="E418" s="32"/>
      <c r="F418" s="158" t="s">
        <v>1181</v>
      </c>
      <c r="G418" s="32"/>
      <c r="H418" s="32"/>
      <c r="I418" s="159"/>
      <c r="J418" s="32"/>
      <c r="K418" s="32"/>
      <c r="L418" s="33"/>
      <c r="M418" s="160"/>
      <c r="N418" s="161"/>
      <c r="O418" s="58"/>
      <c r="P418" s="58"/>
      <c r="Q418" s="58"/>
      <c r="R418" s="58"/>
      <c r="S418" s="58"/>
      <c r="T418" s="59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T418" s="17" t="s">
        <v>143</v>
      </c>
      <c r="AU418" s="17" t="s">
        <v>88</v>
      </c>
    </row>
    <row r="419" spans="1:65" s="14" customFormat="1">
      <c r="B419" s="170"/>
      <c r="D419" s="157" t="s">
        <v>145</v>
      </c>
      <c r="E419" s="171" t="s">
        <v>1</v>
      </c>
      <c r="F419" s="172" t="s">
        <v>1182</v>
      </c>
      <c r="H419" s="171" t="s">
        <v>1</v>
      </c>
      <c r="I419" s="173"/>
      <c r="L419" s="170"/>
      <c r="M419" s="174"/>
      <c r="N419" s="175"/>
      <c r="O419" s="175"/>
      <c r="P419" s="175"/>
      <c r="Q419" s="175"/>
      <c r="R419" s="175"/>
      <c r="S419" s="175"/>
      <c r="T419" s="176"/>
      <c r="AT419" s="171" t="s">
        <v>145</v>
      </c>
      <c r="AU419" s="171" t="s">
        <v>88</v>
      </c>
      <c r="AV419" s="14" t="s">
        <v>85</v>
      </c>
      <c r="AW419" s="14" t="s">
        <v>31</v>
      </c>
      <c r="AX419" s="14" t="s">
        <v>77</v>
      </c>
      <c r="AY419" s="171" t="s">
        <v>134</v>
      </c>
    </row>
    <row r="420" spans="1:65" s="13" customFormat="1">
      <c r="B420" s="162"/>
      <c r="D420" s="157" t="s">
        <v>145</v>
      </c>
      <c r="E420" s="163" t="s">
        <v>1</v>
      </c>
      <c r="F420" s="164" t="s">
        <v>1183</v>
      </c>
      <c r="H420" s="165">
        <v>1.256</v>
      </c>
      <c r="I420" s="166"/>
      <c r="L420" s="162"/>
      <c r="M420" s="167"/>
      <c r="N420" s="168"/>
      <c r="O420" s="168"/>
      <c r="P420" s="168"/>
      <c r="Q420" s="168"/>
      <c r="R420" s="168"/>
      <c r="S420" s="168"/>
      <c r="T420" s="169"/>
      <c r="AT420" s="163" t="s">
        <v>145</v>
      </c>
      <c r="AU420" s="163" t="s">
        <v>88</v>
      </c>
      <c r="AV420" s="13" t="s">
        <v>88</v>
      </c>
      <c r="AW420" s="13" t="s">
        <v>31</v>
      </c>
      <c r="AX420" s="13" t="s">
        <v>85</v>
      </c>
      <c r="AY420" s="163" t="s">
        <v>134</v>
      </c>
    </row>
    <row r="421" spans="1:65" s="2" customFormat="1" ht="21.75" customHeight="1">
      <c r="A421" s="32"/>
      <c r="B421" s="143"/>
      <c r="C421" s="144" t="s">
        <v>630</v>
      </c>
      <c r="D421" s="144" t="s">
        <v>136</v>
      </c>
      <c r="E421" s="145" t="s">
        <v>1184</v>
      </c>
      <c r="F421" s="146" t="s">
        <v>1185</v>
      </c>
      <c r="G421" s="147" t="s">
        <v>208</v>
      </c>
      <c r="H421" s="148">
        <v>1.256</v>
      </c>
      <c r="I421" s="149"/>
      <c r="J421" s="150">
        <f>ROUND(I421*H421,2)</f>
        <v>0</v>
      </c>
      <c r="K421" s="146" t="s">
        <v>140</v>
      </c>
      <c r="L421" s="33"/>
      <c r="M421" s="151" t="s">
        <v>1</v>
      </c>
      <c r="N421" s="152" t="s">
        <v>42</v>
      </c>
      <c r="O421" s="58"/>
      <c r="P421" s="153">
        <f>O421*H421</f>
        <v>0</v>
      </c>
      <c r="Q421" s="153">
        <v>0</v>
      </c>
      <c r="R421" s="153">
        <f>Q421*H421</f>
        <v>0</v>
      </c>
      <c r="S421" s="153">
        <v>2.2000000000000002</v>
      </c>
      <c r="T421" s="154">
        <f>S421*H421</f>
        <v>2.7632000000000003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55" t="s">
        <v>141</v>
      </c>
      <c r="AT421" s="155" t="s">
        <v>136</v>
      </c>
      <c r="AU421" s="155" t="s">
        <v>88</v>
      </c>
      <c r="AY421" s="17" t="s">
        <v>134</v>
      </c>
      <c r="BE421" s="156">
        <f>IF(N421="základní",J421,0)</f>
        <v>0</v>
      </c>
      <c r="BF421" s="156">
        <f>IF(N421="snížená",J421,0)</f>
        <v>0</v>
      </c>
      <c r="BG421" s="156">
        <f>IF(N421="zákl. přenesená",J421,0)</f>
        <v>0</v>
      </c>
      <c r="BH421" s="156">
        <f>IF(N421="sníž. přenesená",J421,0)</f>
        <v>0</v>
      </c>
      <c r="BI421" s="156">
        <f>IF(N421="nulová",J421,0)</f>
        <v>0</v>
      </c>
      <c r="BJ421" s="17" t="s">
        <v>85</v>
      </c>
      <c r="BK421" s="156">
        <f>ROUND(I421*H421,2)</f>
        <v>0</v>
      </c>
      <c r="BL421" s="17" t="s">
        <v>141</v>
      </c>
      <c r="BM421" s="155" t="s">
        <v>1186</v>
      </c>
    </row>
    <row r="422" spans="1:65" s="2" customFormat="1">
      <c r="A422" s="32"/>
      <c r="B422" s="33"/>
      <c r="C422" s="32"/>
      <c r="D422" s="157" t="s">
        <v>143</v>
      </c>
      <c r="E422" s="32"/>
      <c r="F422" s="158" t="s">
        <v>1187</v>
      </c>
      <c r="G422" s="32"/>
      <c r="H422" s="32"/>
      <c r="I422" s="159"/>
      <c r="J422" s="32"/>
      <c r="K422" s="32"/>
      <c r="L422" s="33"/>
      <c r="M422" s="160"/>
      <c r="N422" s="161"/>
      <c r="O422" s="58"/>
      <c r="P422" s="58"/>
      <c r="Q422" s="58"/>
      <c r="R422" s="58"/>
      <c r="S422" s="58"/>
      <c r="T422" s="59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T422" s="17" t="s">
        <v>143</v>
      </c>
      <c r="AU422" s="17" t="s">
        <v>88</v>
      </c>
    </row>
    <row r="423" spans="1:65" s="14" customFormat="1">
      <c r="B423" s="170"/>
      <c r="D423" s="157" t="s">
        <v>145</v>
      </c>
      <c r="E423" s="171" t="s">
        <v>1</v>
      </c>
      <c r="F423" s="172" t="s">
        <v>1188</v>
      </c>
      <c r="H423" s="171" t="s">
        <v>1</v>
      </c>
      <c r="I423" s="173"/>
      <c r="L423" s="170"/>
      <c r="M423" s="174"/>
      <c r="N423" s="175"/>
      <c r="O423" s="175"/>
      <c r="P423" s="175"/>
      <c r="Q423" s="175"/>
      <c r="R423" s="175"/>
      <c r="S423" s="175"/>
      <c r="T423" s="176"/>
      <c r="AT423" s="171" t="s">
        <v>145</v>
      </c>
      <c r="AU423" s="171" t="s">
        <v>88</v>
      </c>
      <c r="AV423" s="14" t="s">
        <v>85</v>
      </c>
      <c r="AW423" s="14" t="s">
        <v>31</v>
      </c>
      <c r="AX423" s="14" t="s">
        <v>77</v>
      </c>
      <c r="AY423" s="171" t="s">
        <v>134</v>
      </c>
    </row>
    <row r="424" spans="1:65" s="13" customFormat="1">
      <c r="B424" s="162"/>
      <c r="D424" s="157" t="s">
        <v>145</v>
      </c>
      <c r="E424" s="163" t="s">
        <v>1</v>
      </c>
      <c r="F424" s="164" t="s">
        <v>1183</v>
      </c>
      <c r="H424" s="165">
        <v>1.256</v>
      </c>
      <c r="I424" s="166"/>
      <c r="L424" s="162"/>
      <c r="M424" s="167"/>
      <c r="N424" s="168"/>
      <c r="O424" s="168"/>
      <c r="P424" s="168"/>
      <c r="Q424" s="168"/>
      <c r="R424" s="168"/>
      <c r="S424" s="168"/>
      <c r="T424" s="169"/>
      <c r="AT424" s="163" t="s">
        <v>145</v>
      </c>
      <c r="AU424" s="163" t="s">
        <v>88</v>
      </c>
      <c r="AV424" s="13" t="s">
        <v>88</v>
      </c>
      <c r="AW424" s="13" t="s">
        <v>31</v>
      </c>
      <c r="AX424" s="13" t="s">
        <v>85</v>
      </c>
      <c r="AY424" s="163" t="s">
        <v>134</v>
      </c>
    </row>
    <row r="425" spans="1:65" s="2" customFormat="1" ht="16.5" customHeight="1">
      <c r="A425" s="32"/>
      <c r="B425" s="143"/>
      <c r="C425" s="144" t="s">
        <v>636</v>
      </c>
      <c r="D425" s="144" t="s">
        <v>136</v>
      </c>
      <c r="E425" s="145" t="s">
        <v>1189</v>
      </c>
      <c r="F425" s="146" t="s">
        <v>1190</v>
      </c>
      <c r="G425" s="147" t="s">
        <v>208</v>
      </c>
      <c r="H425" s="148">
        <v>1.256</v>
      </c>
      <c r="I425" s="149"/>
      <c r="J425" s="150">
        <f>ROUND(I425*H425,2)</f>
        <v>0</v>
      </c>
      <c r="K425" s="146" t="s">
        <v>140</v>
      </c>
      <c r="L425" s="33"/>
      <c r="M425" s="151" t="s">
        <v>1</v>
      </c>
      <c r="N425" s="152" t="s">
        <v>42</v>
      </c>
      <c r="O425" s="58"/>
      <c r="P425" s="153">
        <f>O425*H425</f>
        <v>0</v>
      </c>
      <c r="Q425" s="153">
        <v>0</v>
      </c>
      <c r="R425" s="153">
        <f>Q425*H425</f>
        <v>0</v>
      </c>
      <c r="S425" s="153">
        <v>2.9000000000000001E-2</v>
      </c>
      <c r="T425" s="154">
        <f>S425*H425</f>
        <v>3.6424000000000005E-2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55" t="s">
        <v>141</v>
      </c>
      <c r="AT425" s="155" t="s">
        <v>136</v>
      </c>
      <c r="AU425" s="155" t="s">
        <v>88</v>
      </c>
      <c r="AY425" s="17" t="s">
        <v>134</v>
      </c>
      <c r="BE425" s="156">
        <f>IF(N425="základní",J425,0)</f>
        <v>0</v>
      </c>
      <c r="BF425" s="156">
        <f>IF(N425="snížená",J425,0)</f>
        <v>0</v>
      </c>
      <c r="BG425" s="156">
        <f>IF(N425="zákl. přenesená",J425,0)</f>
        <v>0</v>
      </c>
      <c r="BH425" s="156">
        <f>IF(N425="sníž. přenesená",J425,0)</f>
        <v>0</v>
      </c>
      <c r="BI425" s="156">
        <f>IF(N425="nulová",J425,0)</f>
        <v>0</v>
      </c>
      <c r="BJ425" s="17" t="s">
        <v>85</v>
      </c>
      <c r="BK425" s="156">
        <f>ROUND(I425*H425,2)</f>
        <v>0</v>
      </c>
      <c r="BL425" s="17" t="s">
        <v>141</v>
      </c>
      <c r="BM425" s="155" t="s">
        <v>1191</v>
      </c>
    </row>
    <row r="426" spans="1:65" s="2" customFormat="1">
      <c r="A426" s="32"/>
      <c r="B426" s="33"/>
      <c r="C426" s="32"/>
      <c r="D426" s="157" t="s">
        <v>143</v>
      </c>
      <c r="E426" s="32"/>
      <c r="F426" s="158" t="s">
        <v>1192</v>
      </c>
      <c r="G426" s="32"/>
      <c r="H426" s="32"/>
      <c r="I426" s="159"/>
      <c r="J426" s="32"/>
      <c r="K426" s="32"/>
      <c r="L426" s="33"/>
      <c r="M426" s="160"/>
      <c r="N426" s="161"/>
      <c r="O426" s="58"/>
      <c r="P426" s="58"/>
      <c r="Q426" s="58"/>
      <c r="R426" s="58"/>
      <c r="S426" s="58"/>
      <c r="T426" s="59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T426" s="17" t="s">
        <v>143</v>
      </c>
      <c r="AU426" s="17" t="s">
        <v>88</v>
      </c>
    </row>
    <row r="427" spans="1:65" s="13" customFormat="1">
      <c r="B427" s="162"/>
      <c r="D427" s="157" t="s">
        <v>145</v>
      </c>
      <c r="E427" s="163" t="s">
        <v>1</v>
      </c>
      <c r="F427" s="164" t="s">
        <v>1193</v>
      </c>
      <c r="H427" s="165">
        <v>1.256</v>
      </c>
      <c r="I427" s="166"/>
      <c r="L427" s="162"/>
      <c r="M427" s="167"/>
      <c r="N427" s="168"/>
      <c r="O427" s="168"/>
      <c r="P427" s="168"/>
      <c r="Q427" s="168"/>
      <c r="R427" s="168"/>
      <c r="S427" s="168"/>
      <c r="T427" s="169"/>
      <c r="AT427" s="163" t="s">
        <v>145</v>
      </c>
      <c r="AU427" s="163" t="s">
        <v>88</v>
      </c>
      <c r="AV427" s="13" t="s">
        <v>88</v>
      </c>
      <c r="AW427" s="13" t="s">
        <v>31</v>
      </c>
      <c r="AX427" s="13" t="s">
        <v>85</v>
      </c>
      <c r="AY427" s="163" t="s">
        <v>134</v>
      </c>
    </row>
    <row r="428" spans="1:65" s="12" customFormat="1" ht="22.9" customHeight="1">
      <c r="B428" s="130"/>
      <c r="D428" s="131" t="s">
        <v>76</v>
      </c>
      <c r="E428" s="141" t="s">
        <v>649</v>
      </c>
      <c r="F428" s="141" t="s">
        <v>650</v>
      </c>
      <c r="I428" s="133"/>
      <c r="J428" s="142">
        <f>BK428</f>
        <v>0</v>
      </c>
      <c r="L428" s="130"/>
      <c r="M428" s="135"/>
      <c r="N428" s="136"/>
      <c r="O428" s="136"/>
      <c r="P428" s="137">
        <f>SUM(P429:P471)</f>
        <v>0</v>
      </c>
      <c r="Q428" s="136"/>
      <c r="R428" s="137">
        <f>SUM(R429:R471)</f>
        <v>0</v>
      </c>
      <c r="S428" s="136"/>
      <c r="T428" s="138">
        <f>SUM(T429:T471)</f>
        <v>0</v>
      </c>
      <c r="AR428" s="131" t="s">
        <v>85</v>
      </c>
      <c r="AT428" s="139" t="s">
        <v>76</v>
      </c>
      <c r="AU428" s="139" t="s">
        <v>85</v>
      </c>
      <c r="AY428" s="131" t="s">
        <v>134</v>
      </c>
      <c r="BK428" s="140">
        <f>SUM(BK429:BK471)</f>
        <v>0</v>
      </c>
    </row>
    <row r="429" spans="1:65" s="2" customFormat="1" ht="16.5" customHeight="1">
      <c r="A429" s="32"/>
      <c r="B429" s="143"/>
      <c r="C429" s="144" t="s">
        <v>643</v>
      </c>
      <c r="D429" s="144" t="s">
        <v>136</v>
      </c>
      <c r="E429" s="145" t="s">
        <v>652</v>
      </c>
      <c r="F429" s="146" t="s">
        <v>653</v>
      </c>
      <c r="G429" s="147" t="s">
        <v>289</v>
      </c>
      <c r="H429" s="148">
        <v>91.950999999999993</v>
      </c>
      <c r="I429" s="149"/>
      <c r="J429" s="150">
        <f>ROUND(I429*H429,2)</f>
        <v>0</v>
      </c>
      <c r="K429" s="146" t="s">
        <v>140</v>
      </c>
      <c r="L429" s="33"/>
      <c r="M429" s="151" t="s">
        <v>1</v>
      </c>
      <c r="N429" s="152" t="s">
        <v>42</v>
      </c>
      <c r="O429" s="58"/>
      <c r="P429" s="153">
        <f>O429*H429</f>
        <v>0</v>
      </c>
      <c r="Q429" s="153">
        <v>0</v>
      </c>
      <c r="R429" s="153">
        <f>Q429*H429</f>
        <v>0</v>
      </c>
      <c r="S429" s="153">
        <v>0</v>
      </c>
      <c r="T429" s="154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55" t="s">
        <v>141</v>
      </c>
      <c r="AT429" s="155" t="s">
        <v>136</v>
      </c>
      <c r="AU429" s="155" t="s">
        <v>88</v>
      </c>
      <c r="AY429" s="17" t="s">
        <v>134</v>
      </c>
      <c r="BE429" s="156">
        <f>IF(N429="základní",J429,0)</f>
        <v>0</v>
      </c>
      <c r="BF429" s="156">
        <f>IF(N429="snížená",J429,0)</f>
        <v>0</v>
      </c>
      <c r="BG429" s="156">
        <f>IF(N429="zákl. přenesená",J429,0)</f>
        <v>0</v>
      </c>
      <c r="BH429" s="156">
        <f>IF(N429="sníž. přenesená",J429,0)</f>
        <v>0</v>
      </c>
      <c r="BI429" s="156">
        <f>IF(N429="nulová",J429,0)</f>
        <v>0</v>
      </c>
      <c r="BJ429" s="17" t="s">
        <v>85</v>
      </c>
      <c r="BK429" s="156">
        <f>ROUND(I429*H429,2)</f>
        <v>0</v>
      </c>
      <c r="BL429" s="17" t="s">
        <v>141</v>
      </c>
      <c r="BM429" s="155" t="s">
        <v>1194</v>
      </c>
    </row>
    <row r="430" spans="1:65" s="2" customFormat="1">
      <c r="A430" s="32"/>
      <c r="B430" s="33"/>
      <c r="C430" s="32"/>
      <c r="D430" s="157" t="s">
        <v>143</v>
      </c>
      <c r="E430" s="32"/>
      <c r="F430" s="158" t="s">
        <v>655</v>
      </c>
      <c r="G430" s="32"/>
      <c r="H430" s="32"/>
      <c r="I430" s="159"/>
      <c r="J430" s="32"/>
      <c r="K430" s="32"/>
      <c r="L430" s="33"/>
      <c r="M430" s="160"/>
      <c r="N430" s="161"/>
      <c r="O430" s="58"/>
      <c r="P430" s="58"/>
      <c r="Q430" s="58"/>
      <c r="R430" s="58"/>
      <c r="S430" s="58"/>
      <c r="T430" s="59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T430" s="17" t="s">
        <v>143</v>
      </c>
      <c r="AU430" s="17" t="s">
        <v>88</v>
      </c>
    </row>
    <row r="431" spans="1:65" s="14" customFormat="1">
      <c r="B431" s="170"/>
      <c r="D431" s="157" t="s">
        <v>145</v>
      </c>
      <c r="E431" s="171" t="s">
        <v>1</v>
      </c>
      <c r="F431" s="172" t="s">
        <v>261</v>
      </c>
      <c r="H431" s="171" t="s">
        <v>1</v>
      </c>
      <c r="I431" s="173"/>
      <c r="L431" s="170"/>
      <c r="M431" s="174"/>
      <c r="N431" s="175"/>
      <c r="O431" s="175"/>
      <c r="P431" s="175"/>
      <c r="Q431" s="175"/>
      <c r="R431" s="175"/>
      <c r="S431" s="175"/>
      <c r="T431" s="176"/>
      <c r="AT431" s="171" t="s">
        <v>145</v>
      </c>
      <c r="AU431" s="171" t="s">
        <v>88</v>
      </c>
      <c r="AV431" s="14" t="s">
        <v>85</v>
      </c>
      <c r="AW431" s="14" t="s">
        <v>31</v>
      </c>
      <c r="AX431" s="14" t="s">
        <v>77</v>
      </c>
      <c r="AY431" s="171" t="s">
        <v>134</v>
      </c>
    </row>
    <row r="432" spans="1:65" s="13" customFormat="1">
      <c r="B432" s="162"/>
      <c r="D432" s="157" t="s">
        <v>145</v>
      </c>
      <c r="E432" s="163" t="s">
        <v>1</v>
      </c>
      <c r="F432" s="164" t="s">
        <v>1195</v>
      </c>
      <c r="H432" s="165">
        <v>91.950999999999993</v>
      </c>
      <c r="I432" s="166"/>
      <c r="L432" s="162"/>
      <c r="M432" s="167"/>
      <c r="N432" s="168"/>
      <c r="O432" s="168"/>
      <c r="P432" s="168"/>
      <c r="Q432" s="168"/>
      <c r="R432" s="168"/>
      <c r="S432" s="168"/>
      <c r="T432" s="169"/>
      <c r="AT432" s="163" t="s">
        <v>145</v>
      </c>
      <c r="AU432" s="163" t="s">
        <v>88</v>
      </c>
      <c r="AV432" s="13" t="s">
        <v>88</v>
      </c>
      <c r="AW432" s="13" t="s">
        <v>31</v>
      </c>
      <c r="AX432" s="13" t="s">
        <v>85</v>
      </c>
      <c r="AY432" s="163" t="s">
        <v>134</v>
      </c>
    </row>
    <row r="433" spans="1:65" s="2" customFormat="1" ht="16.5" customHeight="1">
      <c r="A433" s="32"/>
      <c r="B433" s="143"/>
      <c r="C433" s="144" t="s">
        <v>651</v>
      </c>
      <c r="D433" s="144" t="s">
        <v>136</v>
      </c>
      <c r="E433" s="145" t="s">
        <v>658</v>
      </c>
      <c r="F433" s="146" t="s">
        <v>659</v>
      </c>
      <c r="G433" s="147" t="s">
        <v>289</v>
      </c>
      <c r="H433" s="148">
        <v>919.51</v>
      </c>
      <c r="I433" s="149"/>
      <c r="J433" s="150">
        <f>ROUND(I433*H433,2)</f>
        <v>0</v>
      </c>
      <c r="K433" s="146" t="s">
        <v>140</v>
      </c>
      <c r="L433" s="33"/>
      <c r="M433" s="151" t="s">
        <v>1</v>
      </c>
      <c r="N433" s="152" t="s">
        <v>42</v>
      </c>
      <c r="O433" s="58"/>
      <c r="P433" s="153">
        <f>O433*H433</f>
        <v>0</v>
      </c>
      <c r="Q433" s="153">
        <v>0</v>
      </c>
      <c r="R433" s="153">
        <f>Q433*H433</f>
        <v>0</v>
      </c>
      <c r="S433" s="153">
        <v>0</v>
      </c>
      <c r="T433" s="154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55" t="s">
        <v>141</v>
      </c>
      <c r="AT433" s="155" t="s">
        <v>136</v>
      </c>
      <c r="AU433" s="155" t="s">
        <v>88</v>
      </c>
      <c r="AY433" s="17" t="s">
        <v>134</v>
      </c>
      <c r="BE433" s="156">
        <f>IF(N433="základní",J433,0)</f>
        <v>0</v>
      </c>
      <c r="BF433" s="156">
        <f>IF(N433="snížená",J433,0)</f>
        <v>0</v>
      </c>
      <c r="BG433" s="156">
        <f>IF(N433="zákl. přenesená",J433,0)</f>
        <v>0</v>
      </c>
      <c r="BH433" s="156">
        <f>IF(N433="sníž. přenesená",J433,0)</f>
        <v>0</v>
      </c>
      <c r="BI433" s="156">
        <f>IF(N433="nulová",J433,0)</f>
        <v>0</v>
      </c>
      <c r="BJ433" s="17" t="s">
        <v>85</v>
      </c>
      <c r="BK433" s="156">
        <f>ROUND(I433*H433,2)</f>
        <v>0</v>
      </c>
      <c r="BL433" s="17" t="s">
        <v>141</v>
      </c>
      <c r="BM433" s="155" t="s">
        <v>1196</v>
      </c>
    </row>
    <row r="434" spans="1:65" s="2" customFormat="1">
      <c r="A434" s="32"/>
      <c r="B434" s="33"/>
      <c r="C434" s="32"/>
      <c r="D434" s="157" t="s">
        <v>143</v>
      </c>
      <c r="E434" s="32"/>
      <c r="F434" s="158" t="s">
        <v>661</v>
      </c>
      <c r="G434" s="32"/>
      <c r="H434" s="32"/>
      <c r="I434" s="159"/>
      <c r="J434" s="32"/>
      <c r="K434" s="32"/>
      <c r="L434" s="33"/>
      <c r="M434" s="160"/>
      <c r="N434" s="161"/>
      <c r="O434" s="58"/>
      <c r="P434" s="58"/>
      <c r="Q434" s="58"/>
      <c r="R434" s="58"/>
      <c r="S434" s="58"/>
      <c r="T434" s="59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T434" s="17" t="s">
        <v>143</v>
      </c>
      <c r="AU434" s="17" t="s">
        <v>88</v>
      </c>
    </row>
    <row r="435" spans="1:65" s="14" customFormat="1">
      <c r="B435" s="170"/>
      <c r="D435" s="157" t="s">
        <v>145</v>
      </c>
      <c r="E435" s="171" t="s">
        <v>1</v>
      </c>
      <c r="F435" s="172" t="s">
        <v>261</v>
      </c>
      <c r="H435" s="171" t="s">
        <v>1</v>
      </c>
      <c r="I435" s="173"/>
      <c r="L435" s="170"/>
      <c r="M435" s="174"/>
      <c r="N435" s="175"/>
      <c r="O435" s="175"/>
      <c r="P435" s="175"/>
      <c r="Q435" s="175"/>
      <c r="R435" s="175"/>
      <c r="S435" s="175"/>
      <c r="T435" s="176"/>
      <c r="AT435" s="171" t="s">
        <v>145</v>
      </c>
      <c r="AU435" s="171" t="s">
        <v>88</v>
      </c>
      <c r="AV435" s="14" t="s">
        <v>85</v>
      </c>
      <c r="AW435" s="14" t="s">
        <v>31</v>
      </c>
      <c r="AX435" s="14" t="s">
        <v>77</v>
      </c>
      <c r="AY435" s="171" t="s">
        <v>134</v>
      </c>
    </row>
    <row r="436" spans="1:65" s="13" customFormat="1">
      <c r="B436" s="162"/>
      <c r="D436" s="157" t="s">
        <v>145</v>
      </c>
      <c r="E436" s="163" t="s">
        <v>1</v>
      </c>
      <c r="F436" s="164" t="s">
        <v>1197</v>
      </c>
      <c r="H436" s="165">
        <v>919.51</v>
      </c>
      <c r="I436" s="166"/>
      <c r="L436" s="162"/>
      <c r="M436" s="167"/>
      <c r="N436" s="168"/>
      <c r="O436" s="168"/>
      <c r="P436" s="168"/>
      <c r="Q436" s="168"/>
      <c r="R436" s="168"/>
      <c r="S436" s="168"/>
      <c r="T436" s="169"/>
      <c r="AT436" s="163" t="s">
        <v>145</v>
      </c>
      <c r="AU436" s="163" t="s">
        <v>88</v>
      </c>
      <c r="AV436" s="13" t="s">
        <v>88</v>
      </c>
      <c r="AW436" s="13" t="s">
        <v>31</v>
      </c>
      <c r="AX436" s="13" t="s">
        <v>85</v>
      </c>
      <c r="AY436" s="163" t="s">
        <v>134</v>
      </c>
    </row>
    <row r="437" spans="1:65" s="2" customFormat="1" ht="16.5" customHeight="1">
      <c r="A437" s="32"/>
      <c r="B437" s="143"/>
      <c r="C437" s="144" t="s">
        <v>657</v>
      </c>
      <c r="D437" s="144" t="s">
        <v>136</v>
      </c>
      <c r="E437" s="145" t="s">
        <v>664</v>
      </c>
      <c r="F437" s="146" t="s">
        <v>665</v>
      </c>
      <c r="G437" s="147" t="s">
        <v>289</v>
      </c>
      <c r="H437" s="148">
        <v>61.658999999999999</v>
      </c>
      <c r="I437" s="149"/>
      <c r="J437" s="150">
        <f>ROUND(I437*H437,2)</f>
        <v>0</v>
      </c>
      <c r="K437" s="146" t="s">
        <v>140</v>
      </c>
      <c r="L437" s="33"/>
      <c r="M437" s="151" t="s">
        <v>1</v>
      </c>
      <c r="N437" s="152" t="s">
        <v>42</v>
      </c>
      <c r="O437" s="58"/>
      <c r="P437" s="153">
        <f>O437*H437</f>
        <v>0</v>
      </c>
      <c r="Q437" s="153">
        <v>0</v>
      </c>
      <c r="R437" s="153">
        <f>Q437*H437</f>
        <v>0</v>
      </c>
      <c r="S437" s="153">
        <v>0</v>
      </c>
      <c r="T437" s="154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55" t="s">
        <v>141</v>
      </c>
      <c r="AT437" s="155" t="s">
        <v>136</v>
      </c>
      <c r="AU437" s="155" t="s">
        <v>88</v>
      </c>
      <c r="AY437" s="17" t="s">
        <v>134</v>
      </c>
      <c r="BE437" s="156">
        <f>IF(N437="základní",J437,0)</f>
        <v>0</v>
      </c>
      <c r="BF437" s="156">
        <f>IF(N437="snížená",J437,0)</f>
        <v>0</v>
      </c>
      <c r="BG437" s="156">
        <f>IF(N437="zákl. přenesená",J437,0)</f>
        <v>0</v>
      </c>
      <c r="BH437" s="156">
        <f>IF(N437="sníž. přenesená",J437,0)</f>
        <v>0</v>
      </c>
      <c r="BI437" s="156">
        <f>IF(N437="nulová",J437,0)</f>
        <v>0</v>
      </c>
      <c r="BJ437" s="17" t="s">
        <v>85</v>
      </c>
      <c r="BK437" s="156">
        <f>ROUND(I437*H437,2)</f>
        <v>0</v>
      </c>
      <c r="BL437" s="17" t="s">
        <v>141</v>
      </c>
      <c r="BM437" s="155" t="s">
        <v>1198</v>
      </c>
    </row>
    <row r="438" spans="1:65" s="2" customFormat="1">
      <c r="A438" s="32"/>
      <c r="B438" s="33"/>
      <c r="C438" s="32"/>
      <c r="D438" s="157" t="s">
        <v>143</v>
      </c>
      <c r="E438" s="32"/>
      <c r="F438" s="158" t="s">
        <v>667</v>
      </c>
      <c r="G438" s="32"/>
      <c r="H438" s="32"/>
      <c r="I438" s="159"/>
      <c r="J438" s="32"/>
      <c r="K438" s="32"/>
      <c r="L438" s="33"/>
      <c r="M438" s="160"/>
      <c r="N438" s="161"/>
      <c r="O438" s="58"/>
      <c r="P438" s="58"/>
      <c r="Q438" s="58"/>
      <c r="R438" s="58"/>
      <c r="S438" s="58"/>
      <c r="T438" s="59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T438" s="17" t="s">
        <v>143</v>
      </c>
      <c r="AU438" s="17" t="s">
        <v>88</v>
      </c>
    </row>
    <row r="439" spans="1:65" s="14" customFormat="1">
      <c r="B439" s="170"/>
      <c r="D439" s="157" t="s">
        <v>145</v>
      </c>
      <c r="E439" s="171" t="s">
        <v>1</v>
      </c>
      <c r="F439" s="172" t="s">
        <v>261</v>
      </c>
      <c r="H439" s="171" t="s">
        <v>1</v>
      </c>
      <c r="I439" s="173"/>
      <c r="L439" s="170"/>
      <c r="M439" s="174"/>
      <c r="N439" s="175"/>
      <c r="O439" s="175"/>
      <c r="P439" s="175"/>
      <c r="Q439" s="175"/>
      <c r="R439" s="175"/>
      <c r="S439" s="175"/>
      <c r="T439" s="176"/>
      <c r="AT439" s="171" t="s">
        <v>145</v>
      </c>
      <c r="AU439" s="171" t="s">
        <v>88</v>
      </c>
      <c r="AV439" s="14" t="s">
        <v>85</v>
      </c>
      <c r="AW439" s="14" t="s">
        <v>31</v>
      </c>
      <c r="AX439" s="14" t="s">
        <v>77</v>
      </c>
      <c r="AY439" s="171" t="s">
        <v>134</v>
      </c>
    </row>
    <row r="440" spans="1:65" s="13" customFormat="1">
      <c r="B440" s="162"/>
      <c r="D440" s="157" t="s">
        <v>145</v>
      </c>
      <c r="E440" s="163" t="s">
        <v>1</v>
      </c>
      <c r="F440" s="164" t="s">
        <v>1199</v>
      </c>
      <c r="H440" s="165">
        <v>45.975999999999999</v>
      </c>
      <c r="I440" s="166"/>
      <c r="L440" s="162"/>
      <c r="M440" s="167"/>
      <c r="N440" s="168"/>
      <c r="O440" s="168"/>
      <c r="P440" s="168"/>
      <c r="Q440" s="168"/>
      <c r="R440" s="168"/>
      <c r="S440" s="168"/>
      <c r="T440" s="169"/>
      <c r="AT440" s="163" t="s">
        <v>145</v>
      </c>
      <c r="AU440" s="163" t="s">
        <v>88</v>
      </c>
      <c r="AV440" s="13" t="s">
        <v>88</v>
      </c>
      <c r="AW440" s="13" t="s">
        <v>31</v>
      </c>
      <c r="AX440" s="13" t="s">
        <v>77</v>
      </c>
      <c r="AY440" s="163" t="s">
        <v>134</v>
      </c>
    </row>
    <row r="441" spans="1:65" s="13" customFormat="1">
      <c r="B441" s="162"/>
      <c r="D441" s="157" t="s">
        <v>145</v>
      </c>
      <c r="E441" s="163" t="s">
        <v>1</v>
      </c>
      <c r="F441" s="164" t="s">
        <v>1200</v>
      </c>
      <c r="H441" s="165">
        <v>15.683</v>
      </c>
      <c r="I441" s="166"/>
      <c r="L441" s="162"/>
      <c r="M441" s="167"/>
      <c r="N441" s="168"/>
      <c r="O441" s="168"/>
      <c r="P441" s="168"/>
      <c r="Q441" s="168"/>
      <c r="R441" s="168"/>
      <c r="S441" s="168"/>
      <c r="T441" s="169"/>
      <c r="AT441" s="163" t="s">
        <v>145</v>
      </c>
      <c r="AU441" s="163" t="s">
        <v>88</v>
      </c>
      <c r="AV441" s="13" t="s">
        <v>88</v>
      </c>
      <c r="AW441" s="13" t="s">
        <v>31</v>
      </c>
      <c r="AX441" s="13" t="s">
        <v>77</v>
      </c>
      <c r="AY441" s="163" t="s">
        <v>134</v>
      </c>
    </row>
    <row r="442" spans="1:65" s="15" customFormat="1">
      <c r="B442" s="177"/>
      <c r="D442" s="157" t="s">
        <v>145</v>
      </c>
      <c r="E442" s="178" t="s">
        <v>1</v>
      </c>
      <c r="F442" s="179" t="s">
        <v>167</v>
      </c>
      <c r="H442" s="180">
        <v>61.658999999999999</v>
      </c>
      <c r="I442" s="181"/>
      <c r="L442" s="177"/>
      <c r="M442" s="182"/>
      <c r="N442" s="183"/>
      <c r="O442" s="183"/>
      <c r="P442" s="183"/>
      <c r="Q442" s="183"/>
      <c r="R442" s="183"/>
      <c r="S442" s="183"/>
      <c r="T442" s="184"/>
      <c r="AT442" s="178" t="s">
        <v>145</v>
      </c>
      <c r="AU442" s="178" t="s">
        <v>88</v>
      </c>
      <c r="AV442" s="15" t="s">
        <v>141</v>
      </c>
      <c r="AW442" s="15" t="s">
        <v>31</v>
      </c>
      <c r="AX442" s="15" t="s">
        <v>85</v>
      </c>
      <c r="AY442" s="178" t="s">
        <v>134</v>
      </c>
    </row>
    <row r="443" spans="1:65" s="2" customFormat="1" ht="16.5" customHeight="1">
      <c r="A443" s="32"/>
      <c r="B443" s="143"/>
      <c r="C443" s="144" t="s">
        <v>663</v>
      </c>
      <c r="D443" s="144" t="s">
        <v>136</v>
      </c>
      <c r="E443" s="145" t="s">
        <v>675</v>
      </c>
      <c r="F443" s="146" t="s">
        <v>676</v>
      </c>
      <c r="G443" s="147" t="s">
        <v>289</v>
      </c>
      <c r="H443" s="148">
        <v>616.59</v>
      </c>
      <c r="I443" s="149"/>
      <c r="J443" s="150">
        <f>ROUND(I443*H443,2)</f>
        <v>0</v>
      </c>
      <c r="K443" s="146" t="s">
        <v>140</v>
      </c>
      <c r="L443" s="33"/>
      <c r="M443" s="151" t="s">
        <v>1</v>
      </c>
      <c r="N443" s="152" t="s">
        <v>42</v>
      </c>
      <c r="O443" s="58"/>
      <c r="P443" s="153">
        <f>O443*H443</f>
        <v>0</v>
      </c>
      <c r="Q443" s="153">
        <v>0</v>
      </c>
      <c r="R443" s="153">
        <f>Q443*H443</f>
        <v>0</v>
      </c>
      <c r="S443" s="153">
        <v>0</v>
      </c>
      <c r="T443" s="154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55" t="s">
        <v>141</v>
      </c>
      <c r="AT443" s="155" t="s">
        <v>136</v>
      </c>
      <c r="AU443" s="155" t="s">
        <v>88</v>
      </c>
      <c r="AY443" s="17" t="s">
        <v>134</v>
      </c>
      <c r="BE443" s="156">
        <f>IF(N443="základní",J443,0)</f>
        <v>0</v>
      </c>
      <c r="BF443" s="156">
        <f>IF(N443="snížená",J443,0)</f>
        <v>0</v>
      </c>
      <c r="BG443" s="156">
        <f>IF(N443="zákl. přenesená",J443,0)</f>
        <v>0</v>
      </c>
      <c r="BH443" s="156">
        <f>IF(N443="sníž. přenesená",J443,0)</f>
        <v>0</v>
      </c>
      <c r="BI443" s="156">
        <f>IF(N443="nulová",J443,0)</f>
        <v>0</v>
      </c>
      <c r="BJ443" s="17" t="s">
        <v>85</v>
      </c>
      <c r="BK443" s="156">
        <f>ROUND(I443*H443,2)</f>
        <v>0</v>
      </c>
      <c r="BL443" s="17" t="s">
        <v>141</v>
      </c>
      <c r="BM443" s="155" t="s">
        <v>1201</v>
      </c>
    </row>
    <row r="444" spans="1:65" s="2" customFormat="1">
      <c r="A444" s="32"/>
      <c r="B444" s="33"/>
      <c r="C444" s="32"/>
      <c r="D444" s="157" t="s">
        <v>143</v>
      </c>
      <c r="E444" s="32"/>
      <c r="F444" s="158" t="s">
        <v>661</v>
      </c>
      <c r="G444" s="32"/>
      <c r="H444" s="32"/>
      <c r="I444" s="159"/>
      <c r="J444" s="32"/>
      <c r="K444" s="32"/>
      <c r="L444" s="33"/>
      <c r="M444" s="160"/>
      <c r="N444" s="161"/>
      <c r="O444" s="58"/>
      <c r="P444" s="58"/>
      <c r="Q444" s="58"/>
      <c r="R444" s="58"/>
      <c r="S444" s="58"/>
      <c r="T444" s="59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T444" s="17" t="s">
        <v>143</v>
      </c>
      <c r="AU444" s="17" t="s">
        <v>88</v>
      </c>
    </row>
    <row r="445" spans="1:65" s="14" customFormat="1">
      <c r="B445" s="170"/>
      <c r="D445" s="157" t="s">
        <v>145</v>
      </c>
      <c r="E445" s="171" t="s">
        <v>1</v>
      </c>
      <c r="F445" s="172" t="s">
        <v>261</v>
      </c>
      <c r="H445" s="171" t="s">
        <v>1</v>
      </c>
      <c r="I445" s="173"/>
      <c r="L445" s="170"/>
      <c r="M445" s="174"/>
      <c r="N445" s="175"/>
      <c r="O445" s="175"/>
      <c r="P445" s="175"/>
      <c r="Q445" s="175"/>
      <c r="R445" s="175"/>
      <c r="S445" s="175"/>
      <c r="T445" s="176"/>
      <c r="AT445" s="171" t="s">
        <v>145</v>
      </c>
      <c r="AU445" s="171" t="s">
        <v>88</v>
      </c>
      <c r="AV445" s="14" t="s">
        <v>85</v>
      </c>
      <c r="AW445" s="14" t="s">
        <v>31</v>
      </c>
      <c r="AX445" s="14" t="s">
        <v>77</v>
      </c>
      <c r="AY445" s="171" t="s">
        <v>134</v>
      </c>
    </row>
    <row r="446" spans="1:65" s="13" customFormat="1">
      <c r="B446" s="162"/>
      <c r="D446" s="157" t="s">
        <v>145</v>
      </c>
      <c r="E446" s="163" t="s">
        <v>1</v>
      </c>
      <c r="F446" s="164" t="s">
        <v>1202</v>
      </c>
      <c r="H446" s="165">
        <v>459.76</v>
      </c>
      <c r="I446" s="166"/>
      <c r="L446" s="162"/>
      <c r="M446" s="167"/>
      <c r="N446" s="168"/>
      <c r="O446" s="168"/>
      <c r="P446" s="168"/>
      <c r="Q446" s="168"/>
      <c r="R446" s="168"/>
      <c r="S446" s="168"/>
      <c r="T446" s="169"/>
      <c r="AT446" s="163" t="s">
        <v>145</v>
      </c>
      <c r="AU446" s="163" t="s">
        <v>88</v>
      </c>
      <c r="AV446" s="13" t="s">
        <v>88</v>
      </c>
      <c r="AW446" s="13" t="s">
        <v>31</v>
      </c>
      <c r="AX446" s="13" t="s">
        <v>77</v>
      </c>
      <c r="AY446" s="163" t="s">
        <v>134</v>
      </c>
    </row>
    <row r="447" spans="1:65" s="13" customFormat="1">
      <c r="B447" s="162"/>
      <c r="D447" s="157" t="s">
        <v>145</v>
      </c>
      <c r="E447" s="163" t="s">
        <v>1</v>
      </c>
      <c r="F447" s="164" t="s">
        <v>1203</v>
      </c>
      <c r="H447" s="165">
        <v>156.83000000000001</v>
      </c>
      <c r="I447" s="166"/>
      <c r="L447" s="162"/>
      <c r="M447" s="167"/>
      <c r="N447" s="168"/>
      <c r="O447" s="168"/>
      <c r="P447" s="168"/>
      <c r="Q447" s="168"/>
      <c r="R447" s="168"/>
      <c r="S447" s="168"/>
      <c r="T447" s="169"/>
      <c r="AT447" s="163" t="s">
        <v>145</v>
      </c>
      <c r="AU447" s="163" t="s">
        <v>88</v>
      </c>
      <c r="AV447" s="13" t="s">
        <v>88</v>
      </c>
      <c r="AW447" s="13" t="s">
        <v>31</v>
      </c>
      <c r="AX447" s="13" t="s">
        <v>77</v>
      </c>
      <c r="AY447" s="163" t="s">
        <v>134</v>
      </c>
    </row>
    <row r="448" spans="1:65" s="15" customFormat="1">
      <c r="B448" s="177"/>
      <c r="D448" s="157" t="s">
        <v>145</v>
      </c>
      <c r="E448" s="178" t="s">
        <v>1</v>
      </c>
      <c r="F448" s="179" t="s">
        <v>167</v>
      </c>
      <c r="H448" s="180">
        <v>616.59</v>
      </c>
      <c r="I448" s="181"/>
      <c r="L448" s="177"/>
      <c r="M448" s="182"/>
      <c r="N448" s="183"/>
      <c r="O448" s="183"/>
      <c r="P448" s="183"/>
      <c r="Q448" s="183"/>
      <c r="R448" s="183"/>
      <c r="S448" s="183"/>
      <c r="T448" s="184"/>
      <c r="AT448" s="178" t="s">
        <v>145</v>
      </c>
      <c r="AU448" s="178" t="s">
        <v>88</v>
      </c>
      <c r="AV448" s="15" t="s">
        <v>141</v>
      </c>
      <c r="AW448" s="15" t="s">
        <v>31</v>
      </c>
      <c r="AX448" s="15" t="s">
        <v>85</v>
      </c>
      <c r="AY448" s="178" t="s">
        <v>134</v>
      </c>
    </row>
    <row r="449" spans="1:65" s="2" customFormat="1" ht="16.5" customHeight="1">
      <c r="A449" s="32"/>
      <c r="B449" s="143"/>
      <c r="C449" s="144" t="s">
        <v>674</v>
      </c>
      <c r="D449" s="144" t="s">
        <v>136</v>
      </c>
      <c r="E449" s="145" t="s">
        <v>685</v>
      </c>
      <c r="F449" s="146" t="s">
        <v>686</v>
      </c>
      <c r="G449" s="147" t="s">
        <v>289</v>
      </c>
      <c r="H449" s="148">
        <v>0.90200000000000002</v>
      </c>
      <c r="I449" s="149"/>
      <c r="J449" s="150">
        <f>ROUND(I449*H449,2)</f>
        <v>0</v>
      </c>
      <c r="K449" s="146" t="s">
        <v>140</v>
      </c>
      <c r="L449" s="33"/>
      <c r="M449" s="151" t="s">
        <v>1</v>
      </c>
      <c r="N449" s="152" t="s">
        <v>42</v>
      </c>
      <c r="O449" s="58"/>
      <c r="P449" s="153">
        <f>O449*H449</f>
        <v>0</v>
      </c>
      <c r="Q449" s="153">
        <v>0</v>
      </c>
      <c r="R449" s="153">
        <f>Q449*H449</f>
        <v>0</v>
      </c>
      <c r="S449" s="153">
        <v>0</v>
      </c>
      <c r="T449" s="154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55" t="s">
        <v>141</v>
      </c>
      <c r="AT449" s="155" t="s">
        <v>136</v>
      </c>
      <c r="AU449" s="155" t="s">
        <v>88</v>
      </c>
      <c r="AY449" s="17" t="s">
        <v>134</v>
      </c>
      <c r="BE449" s="156">
        <f>IF(N449="základní",J449,0)</f>
        <v>0</v>
      </c>
      <c r="BF449" s="156">
        <f>IF(N449="snížená",J449,0)</f>
        <v>0</v>
      </c>
      <c r="BG449" s="156">
        <f>IF(N449="zákl. přenesená",J449,0)</f>
        <v>0</v>
      </c>
      <c r="BH449" s="156">
        <f>IF(N449="sníž. přenesená",J449,0)</f>
        <v>0</v>
      </c>
      <c r="BI449" s="156">
        <f>IF(N449="nulová",J449,0)</f>
        <v>0</v>
      </c>
      <c r="BJ449" s="17" t="s">
        <v>85</v>
      </c>
      <c r="BK449" s="156">
        <f>ROUND(I449*H449,2)</f>
        <v>0</v>
      </c>
      <c r="BL449" s="17" t="s">
        <v>141</v>
      </c>
      <c r="BM449" s="155" t="s">
        <v>1204</v>
      </c>
    </row>
    <row r="450" spans="1:65" s="2" customFormat="1">
      <c r="A450" s="32"/>
      <c r="B450" s="33"/>
      <c r="C450" s="32"/>
      <c r="D450" s="157" t="s">
        <v>143</v>
      </c>
      <c r="E450" s="32"/>
      <c r="F450" s="158" t="s">
        <v>688</v>
      </c>
      <c r="G450" s="32"/>
      <c r="H450" s="32"/>
      <c r="I450" s="159"/>
      <c r="J450" s="32"/>
      <c r="K450" s="32"/>
      <c r="L450" s="33"/>
      <c r="M450" s="160"/>
      <c r="N450" s="161"/>
      <c r="O450" s="58"/>
      <c r="P450" s="58"/>
      <c r="Q450" s="58"/>
      <c r="R450" s="58"/>
      <c r="S450" s="58"/>
      <c r="T450" s="59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T450" s="17" t="s">
        <v>143</v>
      </c>
      <c r="AU450" s="17" t="s">
        <v>88</v>
      </c>
    </row>
    <row r="451" spans="1:65" s="14" customFormat="1">
      <c r="B451" s="170"/>
      <c r="D451" s="157" t="s">
        <v>145</v>
      </c>
      <c r="E451" s="171" t="s">
        <v>1</v>
      </c>
      <c r="F451" s="172" t="s">
        <v>1205</v>
      </c>
      <c r="H451" s="171" t="s">
        <v>1</v>
      </c>
      <c r="I451" s="173"/>
      <c r="L451" s="170"/>
      <c r="M451" s="174"/>
      <c r="N451" s="175"/>
      <c r="O451" s="175"/>
      <c r="P451" s="175"/>
      <c r="Q451" s="175"/>
      <c r="R451" s="175"/>
      <c r="S451" s="175"/>
      <c r="T451" s="176"/>
      <c r="AT451" s="171" t="s">
        <v>145</v>
      </c>
      <c r="AU451" s="171" t="s">
        <v>88</v>
      </c>
      <c r="AV451" s="14" t="s">
        <v>85</v>
      </c>
      <c r="AW451" s="14" t="s">
        <v>31</v>
      </c>
      <c r="AX451" s="14" t="s">
        <v>77</v>
      </c>
      <c r="AY451" s="171" t="s">
        <v>134</v>
      </c>
    </row>
    <row r="452" spans="1:65" s="13" customFormat="1">
      <c r="B452" s="162"/>
      <c r="D452" s="157" t="s">
        <v>145</v>
      </c>
      <c r="E452" s="163" t="s">
        <v>1</v>
      </c>
      <c r="F452" s="164" t="s">
        <v>1206</v>
      </c>
      <c r="H452" s="165">
        <v>0.15</v>
      </c>
      <c r="I452" s="166"/>
      <c r="L452" s="162"/>
      <c r="M452" s="167"/>
      <c r="N452" s="168"/>
      <c r="O452" s="168"/>
      <c r="P452" s="168"/>
      <c r="Q452" s="168"/>
      <c r="R452" s="168"/>
      <c r="S452" s="168"/>
      <c r="T452" s="169"/>
      <c r="AT452" s="163" t="s">
        <v>145</v>
      </c>
      <c r="AU452" s="163" t="s">
        <v>88</v>
      </c>
      <c r="AV452" s="13" t="s">
        <v>88</v>
      </c>
      <c r="AW452" s="13" t="s">
        <v>31</v>
      </c>
      <c r="AX452" s="13" t="s">
        <v>77</v>
      </c>
      <c r="AY452" s="163" t="s">
        <v>134</v>
      </c>
    </row>
    <row r="453" spans="1:65" s="14" customFormat="1">
      <c r="B453" s="170"/>
      <c r="D453" s="157" t="s">
        <v>145</v>
      </c>
      <c r="E453" s="171" t="s">
        <v>1</v>
      </c>
      <c r="F453" s="172" t="s">
        <v>261</v>
      </c>
      <c r="H453" s="171" t="s">
        <v>1</v>
      </c>
      <c r="I453" s="173"/>
      <c r="L453" s="170"/>
      <c r="M453" s="174"/>
      <c r="N453" s="175"/>
      <c r="O453" s="175"/>
      <c r="P453" s="175"/>
      <c r="Q453" s="175"/>
      <c r="R453" s="175"/>
      <c r="S453" s="175"/>
      <c r="T453" s="176"/>
      <c r="AT453" s="171" t="s">
        <v>145</v>
      </c>
      <c r="AU453" s="171" t="s">
        <v>88</v>
      </c>
      <c r="AV453" s="14" t="s">
        <v>85</v>
      </c>
      <c r="AW453" s="14" t="s">
        <v>31</v>
      </c>
      <c r="AX453" s="14" t="s">
        <v>77</v>
      </c>
      <c r="AY453" s="171" t="s">
        <v>134</v>
      </c>
    </row>
    <row r="454" spans="1:65" s="13" customFormat="1">
      <c r="B454" s="162"/>
      <c r="D454" s="157" t="s">
        <v>145</v>
      </c>
      <c r="E454" s="163" t="s">
        <v>1</v>
      </c>
      <c r="F454" s="164" t="s">
        <v>1207</v>
      </c>
      <c r="H454" s="165">
        <v>0.752</v>
      </c>
      <c r="I454" s="166"/>
      <c r="L454" s="162"/>
      <c r="M454" s="167"/>
      <c r="N454" s="168"/>
      <c r="O454" s="168"/>
      <c r="P454" s="168"/>
      <c r="Q454" s="168"/>
      <c r="R454" s="168"/>
      <c r="S454" s="168"/>
      <c r="T454" s="169"/>
      <c r="AT454" s="163" t="s">
        <v>145</v>
      </c>
      <c r="AU454" s="163" t="s">
        <v>88</v>
      </c>
      <c r="AV454" s="13" t="s">
        <v>88</v>
      </c>
      <c r="AW454" s="13" t="s">
        <v>31</v>
      </c>
      <c r="AX454" s="13" t="s">
        <v>77</v>
      </c>
      <c r="AY454" s="163" t="s">
        <v>134</v>
      </c>
    </row>
    <row r="455" spans="1:65" s="15" customFormat="1">
      <c r="B455" s="177"/>
      <c r="D455" s="157" t="s">
        <v>145</v>
      </c>
      <c r="E455" s="178" t="s">
        <v>1</v>
      </c>
      <c r="F455" s="179" t="s">
        <v>167</v>
      </c>
      <c r="H455" s="180">
        <v>0.90200000000000002</v>
      </c>
      <c r="I455" s="181"/>
      <c r="L455" s="177"/>
      <c r="M455" s="182"/>
      <c r="N455" s="183"/>
      <c r="O455" s="183"/>
      <c r="P455" s="183"/>
      <c r="Q455" s="183"/>
      <c r="R455" s="183"/>
      <c r="S455" s="183"/>
      <c r="T455" s="184"/>
      <c r="AT455" s="178" t="s">
        <v>145</v>
      </c>
      <c r="AU455" s="178" t="s">
        <v>88</v>
      </c>
      <c r="AV455" s="15" t="s">
        <v>141</v>
      </c>
      <c r="AW455" s="15" t="s">
        <v>31</v>
      </c>
      <c r="AX455" s="15" t="s">
        <v>85</v>
      </c>
      <c r="AY455" s="178" t="s">
        <v>134</v>
      </c>
    </row>
    <row r="456" spans="1:65" s="2" customFormat="1" ht="16.5" customHeight="1">
      <c r="A456" s="32"/>
      <c r="B456" s="143"/>
      <c r="C456" s="144" t="s">
        <v>684</v>
      </c>
      <c r="D456" s="144" t="s">
        <v>136</v>
      </c>
      <c r="E456" s="145" t="s">
        <v>1208</v>
      </c>
      <c r="F456" s="146" t="s">
        <v>1209</v>
      </c>
      <c r="G456" s="147" t="s">
        <v>289</v>
      </c>
      <c r="H456" s="148">
        <v>7.52</v>
      </c>
      <c r="I456" s="149"/>
      <c r="J456" s="150">
        <f>ROUND(I456*H456,2)</f>
        <v>0</v>
      </c>
      <c r="K456" s="146" t="s">
        <v>140</v>
      </c>
      <c r="L456" s="33"/>
      <c r="M456" s="151" t="s">
        <v>1</v>
      </c>
      <c r="N456" s="152" t="s">
        <v>42</v>
      </c>
      <c r="O456" s="58"/>
      <c r="P456" s="153">
        <f>O456*H456</f>
        <v>0</v>
      </c>
      <c r="Q456" s="153">
        <v>0</v>
      </c>
      <c r="R456" s="153">
        <f>Q456*H456</f>
        <v>0</v>
      </c>
      <c r="S456" s="153">
        <v>0</v>
      </c>
      <c r="T456" s="154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55" t="s">
        <v>141</v>
      </c>
      <c r="AT456" s="155" t="s">
        <v>136</v>
      </c>
      <c r="AU456" s="155" t="s">
        <v>88</v>
      </c>
      <c r="AY456" s="17" t="s">
        <v>134</v>
      </c>
      <c r="BE456" s="156">
        <f>IF(N456="základní",J456,0)</f>
        <v>0</v>
      </c>
      <c r="BF456" s="156">
        <f>IF(N456="snížená",J456,0)</f>
        <v>0</v>
      </c>
      <c r="BG456" s="156">
        <f>IF(N456="zákl. přenesená",J456,0)</f>
        <v>0</v>
      </c>
      <c r="BH456" s="156">
        <f>IF(N456="sníž. přenesená",J456,0)</f>
        <v>0</v>
      </c>
      <c r="BI456" s="156">
        <f>IF(N456="nulová",J456,0)</f>
        <v>0</v>
      </c>
      <c r="BJ456" s="17" t="s">
        <v>85</v>
      </c>
      <c r="BK456" s="156">
        <f>ROUND(I456*H456,2)</f>
        <v>0</v>
      </c>
      <c r="BL456" s="17" t="s">
        <v>141</v>
      </c>
      <c r="BM456" s="155" t="s">
        <v>1210</v>
      </c>
    </row>
    <row r="457" spans="1:65" s="2" customFormat="1" ht="19.5">
      <c r="A457" s="32"/>
      <c r="B457" s="33"/>
      <c r="C457" s="32"/>
      <c r="D457" s="157" t="s">
        <v>143</v>
      </c>
      <c r="E457" s="32"/>
      <c r="F457" s="158" t="s">
        <v>1211</v>
      </c>
      <c r="G457" s="32"/>
      <c r="H457" s="32"/>
      <c r="I457" s="159"/>
      <c r="J457" s="32"/>
      <c r="K457" s="32"/>
      <c r="L457" s="33"/>
      <c r="M457" s="160"/>
      <c r="N457" s="161"/>
      <c r="O457" s="58"/>
      <c r="P457" s="58"/>
      <c r="Q457" s="58"/>
      <c r="R457" s="58"/>
      <c r="S457" s="58"/>
      <c r="T457" s="59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T457" s="17" t="s">
        <v>143</v>
      </c>
      <c r="AU457" s="17" t="s">
        <v>88</v>
      </c>
    </row>
    <row r="458" spans="1:65" s="14" customFormat="1">
      <c r="B458" s="170"/>
      <c r="D458" s="157" t="s">
        <v>145</v>
      </c>
      <c r="E458" s="171" t="s">
        <v>1</v>
      </c>
      <c r="F458" s="172" t="s">
        <v>261</v>
      </c>
      <c r="H458" s="171" t="s">
        <v>1</v>
      </c>
      <c r="I458" s="173"/>
      <c r="L458" s="170"/>
      <c r="M458" s="174"/>
      <c r="N458" s="175"/>
      <c r="O458" s="175"/>
      <c r="P458" s="175"/>
      <c r="Q458" s="175"/>
      <c r="R458" s="175"/>
      <c r="S458" s="175"/>
      <c r="T458" s="176"/>
      <c r="AT458" s="171" t="s">
        <v>145</v>
      </c>
      <c r="AU458" s="171" t="s">
        <v>88</v>
      </c>
      <c r="AV458" s="14" t="s">
        <v>85</v>
      </c>
      <c r="AW458" s="14" t="s">
        <v>31</v>
      </c>
      <c r="AX458" s="14" t="s">
        <v>77</v>
      </c>
      <c r="AY458" s="171" t="s">
        <v>134</v>
      </c>
    </row>
    <row r="459" spans="1:65" s="13" customFormat="1">
      <c r="B459" s="162"/>
      <c r="D459" s="157" t="s">
        <v>145</v>
      </c>
      <c r="E459" s="163" t="s">
        <v>1</v>
      </c>
      <c r="F459" s="164" t="s">
        <v>1212</v>
      </c>
      <c r="H459" s="165">
        <v>7.52</v>
      </c>
      <c r="I459" s="166"/>
      <c r="L459" s="162"/>
      <c r="M459" s="167"/>
      <c r="N459" s="168"/>
      <c r="O459" s="168"/>
      <c r="P459" s="168"/>
      <c r="Q459" s="168"/>
      <c r="R459" s="168"/>
      <c r="S459" s="168"/>
      <c r="T459" s="169"/>
      <c r="AT459" s="163" t="s">
        <v>145</v>
      </c>
      <c r="AU459" s="163" t="s">
        <v>88</v>
      </c>
      <c r="AV459" s="13" t="s">
        <v>88</v>
      </c>
      <c r="AW459" s="13" t="s">
        <v>31</v>
      </c>
      <c r="AX459" s="13" t="s">
        <v>85</v>
      </c>
      <c r="AY459" s="163" t="s">
        <v>134</v>
      </c>
    </row>
    <row r="460" spans="1:65" s="2" customFormat="1" ht="21.75" customHeight="1">
      <c r="A460" s="32"/>
      <c r="B460" s="143"/>
      <c r="C460" s="144" t="s">
        <v>691</v>
      </c>
      <c r="D460" s="144" t="s">
        <v>136</v>
      </c>
      <c r="E460" s="145" t="s">
        <v>697</v>
      </c>
      <c r="F460" s="146" t="s">
        <v>698</v>
      </c>
      <c r="G460" s="147" t="s">
        <v>289</v>
      </c>
      <c r="H460" s="148">
        <v>15.683</v>
      </c>
      <c r="I460" s="149"/>
      <c r="J460" s="150">
        <f>ROUND(I460*H460,2)</f>
        <v>0</v>
      </c>
      <c r="K460" s="146" t="s">
        <v>140</v>
      </c>
      <c r="L460" s="33"/>
      <c r="M460" s="151" t="s">
        <v>1</v>
      </c>
      <c r="N460" s="152" t="s">
        <v>42</v>
      </c>
      <c r="O460" s="58"/>
      <c r="P460" s="153">
        <f>O460*H460</f>
        <v>0</v>
      </c>
      <c r="Q460" s="153">
        <v>0</v>
      </c>
      <c r="R460" s="153">
        <f>Q460*H460</f>
        <v>0</v>
      </c>
      <c r="S460" s="153">
        <v>0</v>
      </c>
      <c r="T460" s="154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55" t="s">
        <v>141</v>
      </c>
      <c r="AT460" s="155" t="s">
        <v>136</v>
      </c>
      <c r="AU460" s="155" t="s">
        <v>88</v>
      </c>
      <c r="AY460" s="17" t="s">
        <v>134</v>
      </c>
      <c r="BE460" s="156">
        <f>IF(N460="základní",J460,0)</f>
        <v>0</v>
      </c>
      <c r="BF460" s="156">
        <f>IF(N460="snížená",J460,0)</f>
        <v>0</v>
      </c>
      <c r="BG460" s="156">
        <f>IF(N460="zákl. přenesená",J460,0)</f>
        <v>0</v>
      </c>
      <c r="BH460" s="156">
        <f>IF(N460="sníž. přenesená",J460,0)</f>
        <v>0</v>
      </c>
      <c r="BI460" s="156">
        <f>IF(N460="nulová",J460,0)</f>
        <v>0</v>
      </c>
      <c r="BJ460" s="17" t="s">
        <v>85</v>
      </c>
      <c r="BK460" s="156">
        <f>ROUND(I460*H460,2)</f>
        <v>0</v>
      </c>
      <c r="BL460" s="17" t="s">
        <v>141</v>
      </c>
      <c r="BM460" s="155" t="s">
        <v>1213</v>
      </c>
    </row>
    <row r="461" spans="1:65" s="2" customFormat="1" ht="19.5">
      <c r="A461" s="32"/>
      <c r="B461" s="33"/>
      <c r="C461" s="32"/>
      <c r="D461" s="157" t="s">
        <v>143</v>
      </c>
      <c r="E461" s="32"/>
      <c r="F461" s="158" t="s">
        <v>700</v>
      </c>
      <c r="G461" s="32"/>
      <c r="H461" s="32"/>
      <c r="I461" s="159"/>
      <c r="J461" s="32"/>
      <c r="K461" s="32"/>
      <c r="L461" s="33"/>
      <c r="M461" s="160"/>
      <c r="N461" s="161"/>
      <c r="O461" s="58"/>
      <c r="P461" s="58"/>
      <c r="Q461" s="58"/>
      <c r="R461" s="58"/>
      <c r="S461" s="58"/>
      <c r="T461" s="59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T461" s="17" t="s">
        <v>143</v>
      </c>
      <c r="AU461" s="17" t="s">
        <v>88</v>
      </c>
    </row>
    <row r="462" spans="1:65" s="13" customFormat="1">
      <c r="B462" s="162"/>
      <c r="D462" s="157" t="s">
        <v>145</v>
      </c>
      <c r="E462" s="163" t="s">
        <v>1</v>
      </c>
      <c r="F462" s="164" t="s">
        <v>1200</v>
      </c>
      <c r="H462" s="165">
        <v>15.683</v>
      </c>
      <c r="I462" s="166"/>
      <c r="L462" s="162"/>
      <c r="M462" s="167"/>
      <c r="N462" s="168"/>
      <c r="O462" s="168"/>
      <c r="P462" s="168"/>
      <c r="Q462" s="168"/>
      <c r="R462" s="168"/>
      <c r="S462" s="168"/>
      <c r="T462" s="169"/>
      <c r="AT462" s="163" t="s">
        <v>145</v>
      </c>
      <c r="AU462" s="163" t="s">
        <v>88</v>
      </c>
      <c r="AV462" s="13" t="s">
        <v>88</v>
      </c>
      <c r="AW462" s="13" t="s">
        <v>31</v>
      </c>
      <c r="AX462" s="13" t="s">
        <v>85</v>
      </c>
      <c r="AY462" s="163" t="s">
        <v>134</v>
      </c>
    </row>
    <row r="463" spans="1:65" s="2" customFormat="1" ht="16.5" customHeight="1">
      <c r="A463" s="32"/>
      <c r="B463" s="143"/>
      <c r="C463" s="144" t="s">
        <v>696</v>
      </c>
      <c r="D463" s="144" t="s">
        <v>136</v>
      </c>
      <c r="E463" s="145" t="s">
        <v>707</v>
      </c>
      <c r="F463" s="146" t="s">
        <v>288</v>
      </c>
      <c r="G463" s="147" t="s">
        <v>289</v>
      </c>
      <c r="H463" s="148">
        <v>91.950999999999993</v>
      </c>
      <c r="I463" s="149"/>
      <c r="J463" s="150">
        <f>ROUND(I463*H463,2)</f>
        <v>0</v>
      </c>
      <c r="K463" s="146" t="s">
        <v>140</v>
      </c>
      <c r="L463" s="33"/>
      <c r="M463" s="151" t="s">
        <v>1</v>
      </c>
      <c r="N463" s="152" t="s">
        <v>42</v>
      </c>
      <c r="O463" s="58"/>
      <c r="P463" s="153">
        <f>O463*H463</f>
        <v>0</v>
      </c>
      <c r="Q463" s="153">
        <v>0</v>
      </c>
      <c r="R463" s="153">
        <f>Q463*H463</f>
        <v>0</v>
      </c>
      <c r="S463" s="153">
        <v>0</v>
      </c>
      <c r="T463" s="154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55" t="s">
        <v>141</v>
      </c>
      <c r="AT463" s="155" t="s">
        <v>136</v>
      </c>
      <c r="AU463" s="155" t="s">
        <v>88</v>
      </c>
      <c r="AY463" s="17" t="s">
        <v>134</v>
      </c>
      <c r="BE463" s="156">
        <f>IF(N463="základní",J463,0)</f>
        <v>0</v>
      </c>
      <c r="BF463" s="156">
        <f>IF(N463="snížená",J463,0)</f>
        <v>0</v>
      </c>
      <c r="BG463" s="156">
        <f>IF(N463="zákl. přenesená",J463,0)</f>
        <v>0</v>
      </c>
      <c r="BH463" s="156">
        <f>IF(N463="sníž. přenesená",J463,0)</f>
        <v>0</v>
      </c>
      <c r="BI463" s="156">
        <f>IF(N463="nulová",J463,0)</f>
        <v>0</v>
      </c>
      <c r="BJ463" s="17" t="s">
        <v>85</v>
      </c>
      <c r="BK463" s="156">
        <f>ROUND(I463*H463,2)</f>
        <v>0</v>
      </c>
      <c r="BL463" s="17" t="s">
        <v>141</v>
      </c>
      <c r="BM463" s="155" t="s">
        <v>1214</v>
      </c>
    </row>
    <row r="464" spans="1:65" s="2" customFormat="1">
      <c r="A464" s="32"/>
      <c r="B464" s="33"/>
      <c r="C464" s="32"/>
      <c r="D464" s="157" t="s">
        <v>143</v>
      </c>
      <c r="E464" s="32"/>
      <c r="F464" s="158" t="s">
        <v>291</v>
      </c>
      <c r="G464" s="32"/>
      <c r="H464" s="32"/>
      <c r="I464" s="159"/>
      <c r="J464" s="32"/>
      <c r="K464" s="32"/>
      <c r="L464" s="33"/>
      <c r="M464" s="160"/>
      <c r="N464" s="161"/>
      <c r="O464" s="58"/>
      <c r="P464" s="58"/>
      <c r="Q464" s="58"/>
      <c r="R464" s="58"/>
      <c r="S464" s="58"/>
      <c r="T464" s="59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T464" s="17" t="s">
        <v>143</v>
      </c>
      <c r="AU464" s="17" t="s">
        <v>88</v>
      </c>
    </row>
    <row r="465" spans="1:65" s="13" customFormat="1">
      <c r="B465" s="162"/>
      <c r="D465" s="157" t="s">
        <v>145</v>
      </c>
      <c r="E465" s="163" t="s">
        <v>1</v>
      </c>
      <c r="F465" s="164" t="s">
        <v>1195</v>
      </c>
      <c r="H465" s="165">
        <v>91.950999999999993</v>
      </c>
      <c r="I465" s="166"/>
      <c r="L465" s="162"/>
      <c r="M465" s="167"/>
      <c r="N465" s="168"/>
      <c r="O465" s="168"/>
      <c r="P465" s="168"/>
      <c r="Q465" s="168"/>
      <c r="R465" s="168"/>
      <c r="S465" s="168"/>
      <c r="T465" s="169"/>
      <c r="AT465" s="163" t="s">
        <v>145</v>
      </c>
      <c r="AU465" s="163" t="s">
        <v>88</v>
      </c>
      <c r="AV465" s="13" t="s">
        <v>88</v>
      </c>
      <c r="AW465" s="13" t="s">
        <v>31</v>
      </c>
      <c r="AX465" s="13" t="s">
        <v>85</v>
      </c>
      <c r="AY465" s="163" t="s">
        <v>134</v>
      </c>
    </row>
    <row r="466" spans="1:65" s="2" customFormat="1" ht="21.75" customHeight="1">
      <c r="A466" s="32"/>
      <c r="B466" s="143"/>
      <c r="C466" s="144" t="s">
        <v>701</v>
      </c>
      <c r="D466" s="144" t="s">
        <v>136</v>
      </c>
      <c r="E466" s="145" t="s">
        <v>702</v>
      </c>
      <c r="F466" s="146" t="s">
        <v>703</v>
      </c>
      <c r="G466" s="147" t="s">
        <v>289</v>
      </c>
      <c r="H466" s="148">
        <v>45.975999999999999</v>
      </c>
      <c r="I466" s="149"/>
      <c r="J466" s="150">
        <f>ROUND(I466*H466,2)</f>
        <v>0</v>
      </c>
      <c r="K466" s="146" t="s">
        <v>140</v>
      </c>
      <c r="L466" s="33"/>
      <c r="M466" s="151" t="s">
        <v>1</v>
      </c>
      <c r="N466" s="152" t="s">
        <v>42</v>
      </c>
      <c r="O466" s="58"/>
      <c r="P466" s="153">
        <f>O466*H466</f>
        <v>0</v>
      </c>
      <c r="Q466" s="153">
        <v>0</v>
      </c>
      <c r="R466" s="153">
        <f>Q466*H466</f>
        <v>0</v>
      </c>
      <c r="S466" s="153">
        <v>0</v>
      </c>
      <c r="T466" s="154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55" t="s">
        <v>141</v>
      </c>
      <c r="AT466" s="155" t="s">
        <v>136</v>
      </c>
      <c r="AU466" s="155" t="s">
        <v>88</v>
      </c>
      <c r="AY466" s="17" t="s">
        <v>134</v>
      </c>
      <c r="BE466" s="156">
        <f>IF(N466="základní",J466,0)</f>
        <v>0</v>
      </c>
      <c r="BF466" s="156">
        <f>IF(N466="snížená",J466,0)</f>
        <v>0</v>
      </c>
      <c r="BG466" s="156">
        <f>IF(N466="zákl. přenesená",J466,0)</f>
        <v>0</v>
      </c>
      <c r="BH466" s="156">
        <f>IF(N466="sníž. přenesená",J466,0)</f>
        <v>0</v>
      </c>
      <c r="BI466" s="156">
        <f>IF(N466="nulová",J466,0)</f>
        <v>0</v>
      </c>
      <c r="BJ466" s="17" t="s">
        <v>85</v>
      </c>
      <c r="BK466" s="156">
        <f>ROUND(I466*H466,2)</f>
        <v>0</v>
      </c>
      <c r="BL466" s="17" t="s">
        <v>141</v>
      </c>
      <c r="BM466" s="155" t="s">
        <v>1215</v>
      </c>
    </row>
    <row r="467" spans="1:65" s="2" customFormat="1" ht="19.5">
      <c r="A467" s="32"/>
      <c r="B467" s="33"/>
      <c r="C467" s="32"/>
      <c r="D467" s="157" t="s">
        <v>143</v>
      </c>
      <c r="E467" s="32"/>
      <c r="F467" s="158" t="s">
        <v>705</v>
      </c>
      <c r="G467" s="32"/>
      <c r="H467" s="32"/>
      <c r="I467" s="159"/>
      <c r="J467" s="32"/>
      <c r="K467" s="32"/>
      <c r="L467" s="33"/>
      <c r="M467" s="160"/>
      <c r="N467" s="161"/>
      <c r="O467" s="58"/>
      <c r="P467" s="58"/>
      <c r="Q467" s="58"/>
      <c r="R467" s="58"/>
      <c r="S467" s="58"/>
      <c r="T467" s="59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T467" s="17" t="s">
        <v>143</v>
      </c>
      <c r="AU467" s="17" t="s">
        <v>88</v>
      </c>
    </row>
    <row r="468" spans="1:65" s="13" customFormat="1">
      <c r="B468" s="162"/>
      <c r="D468" s="157" t="s">
        <v>145</v>
      </c>
      <c r="E468" s="163" t="s">
        <v>1</v>
      </c>
      <c r="F468" s="164" t="s">
        <v>1199</v>
      </c>
      <c r="H468" s="165">
        <v>45.975999999999999</v>
      </c>
      <c r="I468" s="166"/>
      <c r="L468" s="162"/>
      <c r="M468" s="167"/>
      <c r="N468" s="168"/>
      <c r="O468" s="168"/>
      <c r="P468" s="168"/>
      <c r="Q468" s="168"/>
      <c r="R468" s="168"/>
      <c r="S468" s="168"/>
      <c r="T468" s="169"/>
      <c r="AT468" s="163" t="s">
        <v>145</v>
      </c>
      <c r="AU468" s="163" t="s">
        <v>88</v>
      </c>
      <c r="AV468" s="13" t="s">
        <v>88</v>
      </c>
      <c r="AW468" s="13" t="s">
        <v>31</v>
      </c>
      <c r="AX468" s="13" t="s">
        <v>85</v>
      </c>
      <c r="AY468" s="163" t="s">
        <v>134</v>
      </c>
    </row>
    <row r="469" spans="1:65" s="2" customFormat="1" ht="21.75" customHeight="1">
      <c r="A469" s="32"/>
      <c r="B469" s="143"/>
      <c r="C469" s="144" t="s">
        <v>706</v>
      </c>
      <c r="D469" s="144" t="s">
        <v>136</v>
      </c>
      <c r="E469" s="145" t="s">
        <v>715</v>
      </c>
      <c r="F469" s="146" t="s">
        <v>716</v>
      </c>
      <c r="G469" s="147" t="s">
        <v>289</v>
      </c>
      <c r="H469" s="148">
        <v>0.752</v>
      </c>
      <c r="I469" s="149"/>
      <c r="J469" s="150">
        <f>ROUND(I469*H469,2)</f>
        <v>0</v>
      </c>
      <c r="K469" s="146" t="s">
        <v>140</v>
      </c>
      <c r="L469" s="33"/>
      <c r="M469" s="151" t="s">
        <v>1</v>
      </c>
      <c r="N469" s="152" t="s">
        <v>42</v>
      </c>
      <c r="O469" s="58"/>
      <c r="P469" s="153">
        <f>O469*H469</f>
        <v>0</v>
      </c>
      <c r="Q469" s="153">
        <v>0</v>
      </c>
      <c r="R469" s="153">
        <f>Q469*H469</f>
        <v>0</v>
      </c>
      <c r="S469" s="153">
        <v>0</v>
      </c>
      <c r="T469" s="154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5" t="s">
        <v>141</v>
      </c>
      <c r="AT469" s="155" t="s">
        <v>136</v>
      </c>
      <c r="AU469" s="155" t="s">
        <v>88</v>
      </c>
      <c r="AY469" s="17" t="s">
        <v>134</v>
      </c>
      <c r="BE469" s="156">
        <f>IF(N469="základní",J469,0)</f>
        <v>0</v>
      </c>
      <c r="BF469" s="156">
        <f>IF(N469="snížená",J469,0)</f>
        <v>0</v>
      </c>
      <c r="BG469" s="156">
        <f>IF(N469="zákl. přenesená",J469,0)</f>
        <v>0</v>
      </c>
      <c r="BH469" s="156">
        <f>IF(N469="sníž. přenesená",J469,0)</f>
        <v>0</v>
      </c>
      <c r="BI469" s="156">
        <f>IF(N469="nulová",J469,0)</f>
        <v>0</v>
      </c>
      <c r="BJ469" s="17" t="s">
        <v>85</v>
      </c>
      <c r="BK469" s="156">
        <f>ROUND(I469*H469,2)</f>
        <v>0</v>
      </c>
      <c r="BL469" s="17" t="s">
        <v>141</v>
      </c>
      <c r="BM469" s="155" t="s">
        <v>1216</v>
      </c>
    </row>
    <row r="470" spans="1:65" s="2" customFormat="1">
      <c r="A470" s="32"/>
      <c r="B470" s="33"/>
      <c r="C470" s="32"/>
      <c r="D470" s="157" t="s">
        <v>143</v>
      </c>
      <c r="E470" s="32"/>
      <c r="F470" s="158" t="s">
        <v>718</v>
      </c>
      <c r="G470" s="32"/>
      <c r="H470" s="32"/>
      <c r="I470" s="159"/>
      <c r="J470" s="32"/>
      <c r="K470" s="32"/>
      <c r="L470" s="33"/>
      <c r="M470" s="160"/>
      <c r="N470" s="161"/>
      <c r="O470" s="58"/>
      <c r="P470" s="58"/>
      <c r="Q470" s="58"/>
      <c r="R470" s="58"/>
      <c r="S470" s="58"/>
      <c r="T470" s="59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7" t="s">
        <v>143</v>
      </c>
      <c r="AU470" s="17" t="s">
        <v>88</v>
      </c>
    </row>
    <row r="471" spans="1:65" s="13" customFormat="1">
      <c r="B471" s="162"/>
      <c r="D471" s="157" t="s">
        <v>145</v>
      </c>
      <c r="E471" s="163" t="s">
        <v>1</v>
      </c>
      <c r="F471" s="164" t="s">
        <v>1207</v>
      </c>
      <c r="H471" s="165">
        <v>0.752</v>
      </c>
      <c r="I471" s="166"/>
      <c r="L471" s="162"/>
      <c r="M471" s="167"/>
      <c r="N471" s="168"/>
      <c r="O471" s="168"/>
      <c r="P471" s="168"/>
      <c r="Q471" s="168"/>
      <c r="R471" s="168"/>
      <c r="S471" s="168"/>
      <c r="T471" s="169"/>
      <c r="AT471" s="163" t="s">
        <v>145</v>
      </c>
      <c r="AU471" s="163" t="s">
        <v>88</v>
      </c>
      <c r="AV471" s="13" t="s">
        <v>88</v>
      </c>
      <c r="AW471" s="13" t="s">
        <v>31</v>
      </c>
      <c r="AX471" s="13" t="s">
        <v>85</v>
      </c>
      <c r="AY471" s="163" t="s">
        <v>134</v>
      </c>
    </row>
    <row r="472" spans="1:65" s="12" customFormat="1" ht="22.9" customHeight="1">
      <c r="B472" s="130"/>
      <c r="D472" s="131" t="s">
        <v>76</v>
      </c>
      <c r="E472" s="141" t="s">
        <v>719</v>
      </c>
      <c r="F472" s="141" t="s">
        <v>720</v>
      </c>
      <c r="I472" s="133"/>
      <c r="J472" s="142">
        <f>BK472</f>
        <v>0</v>
      </c>
      <c r="L472" s="130"/>
      <c r="M472" s="135"/>
      <c r="N472" s="136"/>
      <c r="O472" s="136"/>
      <c r="P472" s="137">
        <f>SUM(P473:P474)</f>
        <v>0</v>
      </c>
      <c r="Q472" s="136"/>
      <c r="R472" s="137">
        <f>SUM(R473:R474)</f>
        <v>0</v>
      </c>
      <c r="S472" s="136"/>
      <c r="T472" s="138">
        <f>SUM(T473:T474)</f>
        <v>0</v>
      </c>
      <c r="AR472" s="131" t="s">
        <v>85</v>
      </c>
      <c r="AT472" s="139" t="s">
        <v>76</v>
      </c>
      <c r="AU472" s="139" t="s">
        <v>85</v>
      </c>
      <c r="AY472" s="131" t="s">
        <v>134</v>
      </c>
      <c r="BK472" s="140">
        <f>SUM(BK473:BK474)</f>
        <v>0</v>
      </c>
    </row>
    <row r="473" spans="1:65" s="2" customFormat="1" ht="16.5" customHeight="1">
      <c r="A473" s="32"/>
      <c r="B473" s="143"/>
      <c r="C473" s="144" t="s">
        <v>709</v>
      </c>
      <c r="D473" s="144" t="s">
        <v>136</v>
      </c>
      <c r="E473" s="203" t="s">
        <v>722</v>
      </c>
      <c r="F473" s="146" t="s">
        <v>723</v>
      </c>
      <c r="G473" s="147" t="s">
        <v>289</v>
      </c>
      <c r="H473" s="148">
        <v>11.511290000000001</v>
      </c>
      <c r="I473" s="149"/>
      <c r="J473" s="150">
        <f>ROUND(I473*H473,2)</f>
        <v>0</v>
      </c>
      <c r="K473" s="146" t="s">
        <v>140</v>
      </c>
      <c r="L473" s="33"/>
      <c r="M473" s="151" t="s">
        <v>1</v>
      </c>
      <c r="N473" s="152" t="s">
        <v>42</v>
      </c>
      <c r="O473" s="58"/>
      <c r="P473" s="153">
        <f>O473*H473</f>
        <v>0</v>
      </c>
      <c r="Q473" s="153">
        <v>0</v>
      </c>
      <c r="R473" s="153">
        <f>Q473*H473</f>
        <v>0</v>
      </c>
      <c r="S473" s="153">
        <v>0</v>
      </c>
      <c r="T473" s="154">
        <f>S473*H473</f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5" t="s">
        <v>141</v>
      </c>
      <c r="AT473" s="155" t="s">
        <v>136</v>
      </c>
      <c r="AU473" s="155" t="s">
        <v>88</v>
      </c>
      <c r="AY473" s="17" t="s">
        <v>134</v>
      </c>
      <c r="BE473" s="156">
        <f>IF(N473="základní",J473,0)</f>
        <v>0</v>
      </c>
      <c r="BF473" s="156">
        <f>IF(N473="snížená",J473,0)</f>
        <v>0</v>
      </c>
      <c r="BG473" s="156">
        <f>IF(N473="zákl. přenesená",J473,0)</f>
        <v>0</v>
      </c>
      <c r="BH473" s="156">
        <f>IF(N473="sníž. přenesená",J473,0)</f>
        <v>0</v>
      </c>
      <c r="BI473" s="156">
        <f>IF(N473="nulová",J473,0)</f>
        <v>0</v>
      </c>
      <c r="BJ473" s="17" t="s">
        <v>85</v>
      </c>
      <c r="BK473" s="156">
        <f>ROUND(I473*H473,2)</f>
        <v>0</v>
      </c>
      <c r="BL473" s="17" t="s">
        <v>141</v>
      </c>
      <c r="BM473" s="155" t="s">
        <v>724</v>
      </c>
    </row>
    <row r="474" spans="1:65" s="2" customFormat="1" ht="19.5">
      <c r="A474" s="32"/>
      <c r="B474" s="33"/>
      <c r="C474" s="32"/>
      <c r="D474" s="157" t="s">
        <v>143</v>
      </c>
      <c r="E474" s="32"/>
      <c r="F474" s="158" t="s">
        <v>725</v>
      </c>
      <c r="G474" s="32"/>
      <c r="H474" s="32"/>
      <c r="I474" s="159"/>
      <c r="J474" s="32"/>
      <c r="K474" s="32"/>
      <c r="L474" s="33"/>
      <c r="M474" s="195"/>
      <c r="N474" s="196"/>
      <c r="O474" s="197"/>
      <c r="P474" s="197"/>
      <c r="Q474" s="197"/>
      <c r="R474" s="197"/>
      <c r="S474" s="197"/>
      <c r="T474" s="198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7" t="s">
        <v>143</v>
      </c>
      <c r="AU474" s="17" t="s">
        <v>88</v>
      </c>
    </row>
    <row r="475" spans="1:65" s="2" customFormat="1" ht="6.95" customHeight="1">
      <c r="A475" s="32"/>
      <c r="B475" s="47"/>
      <c r="C475" s="48"/>
      <c r="D475" s="48"/>
      <c r="E475" s="48"/>
      <c r="F475" s="48"/>
      <c r="G475" s="48"/>
      <c r="H475" s="48"/>
      <c r="I475" s="48"/>
      <c r="J475" s="48"/>
      <c r="K475" s="48"/>
      <c r="L475" s="33"/>
      <c r="M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</row>
  </sheetData>
  <autoFilter ref="C124:K47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81"/>
  <sheetViews>
    <sheetView showGridLines="0" workbookViewId="0">
      <selection activeCell="F26" sqref="F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7.6640625" style="1" customWidth="1"/>
    <col min="13" max="20" width="17.6640625" style="1" hidden="1" customWidth="1"/>
    <col min="21" max="21" width="17.66406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98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102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5" t="str">
        <f>'Rekapitulace stavby'!K6</f>
        <v>STARÉ HOBZÍ - REKONSTRUKCE KANALIZACE A VODOVODU</v>
      </c>
      <c r="F7" s="246"/>
      <c r="G7" s="246"/>
      <c r="H7" s="246"/>
      <c r="L7" s="20"/>
    </row>
    <row r="8" spans="1:46" s="2" customFormat="1" ht="12" customHeight="1">
      <c r="A8" s="32"/>
      <c r="B8" s="33"/>
      <c r="C8" s="32"/>
      <c r="D8" s="27" t="s">
        <v>103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8" t="s">
        <v>1217</v>
      </c>
      <c r="F9" s="244"/>
      <c r="G9" s="244"/>
      <c r="H9" s="24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95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28. 2. 2025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7" t="str">
        <f>'Rekapitulace stavby'!E14</f>
        <v>Vyplň údaj</v>
      </c>
      <c r="F18" s="217"/>
      <c r="G18" s="217"/>
      <c r="H18" s="217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>
        <v>72095989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04" t="s">
        <v>1526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25</v>
      </c>
      <c r="J23" s="25" t="s">
        <v>33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1" t="s">
        <v>1</v>
      </c>
      <c r="F27" s="221"/>
      <c r="G27" s="221"/>
      <c r="H27" s="22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37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41</v>
      </c>
      <c r="E33" s="27" t="s">
        <v>42</v>
      </c>
      <c r="F33" s="99">
        <f>ROUND((SUM(BE124:BE480)),  2)</f>
        <v>0</v>
      </c>
      <c r="G33" s="32"/>
      <c r="H33" s="32"/>
      <c r="I33" s="100">
        <v>0.21</v>
      </c>
      <c r="J33" s="99">
        <f>ROUND(((SUM(BE124:BE480))*I33),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99">
        <f>ROUND((SUM(BF124:BF480)),  2)</f>
        <v>0</v>
      </c>
      <c r="G34" s="32"/>
      <c r="H34" s="32"/>
      <c r="I34" s="100">
        <v>0.15</v>
      </c>
      <c r="J34" s="99">
        <f>ROUND(((SUM(BF124:BF480))*I34),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9">
        <f>ROUND((SUM(BG124:BG480)),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99">
        <f>ROUND((SUM(BH124:BH480)),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9">
        <f>ROUND((SUM(BI124:BI480)),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47</v>
      </c>
      <c r="E39" s="60"/>
      <c r="F39" s="60"/>
      <c r="G39" s="103" t="s">
        <v>48</v>
      </c>
      <c r="H39" s="104" t="s">
        <v>49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07" t="s">
        <v>53</v>
      </c>
      <c r="G61" s="45" t="s">
        <v>52</v>
      </c>
      <c r="H61" s="35"/>
      <c r="I61" s="35"/>
      <c r="J61" s="10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07" t="s">
        <v>53</v>
      </c>
      <c r="G76" s="45" t="s">
        <v>52</v>
      </c>
      <c r="H76" s="35"/>
      <c r="I76" s="35"/>
      <c r="J76" s="10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5" t="str">
        <f>E7</f>
        <v>STARÉ HOBZÍ - REKONSTRUKCE KANALIZACE A VODOVODU</v>
      </c>
      <c r="F85" s="246"/>
      <c r="G85" s="246"/>
      <c r="H85" s="246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103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8" t="str">
        <f>E9</f>
        <v>02b - Rekonstrukce vodovodních řadů- neuznatelné náklady</v>
      </c>
      <c r="F87" s="244"/>
      <c r="G87" s="244"/>
      <c r="H87" s="24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Staré Hobzí</v>
      </c>
      <c r="G89" s="32"/>
      <c r="H89" s="32"/>
      <c r="I89" s="27" t="s">
        <v>22</v>
      </c>
      <c r="J89" s="55" t="str">
        <f>IF(J12="","",J12)</f>
        <v>28. 2. 2025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>Obec Staré Hobzí</v>
      </c>
      <c r="G91" s="32"/>
      <c r="H91" s="32"/>
      <c r="I91" s="27" t="s">
        <v>30</v>
      </c>
      <c r="J91" s="30" t="str">
        <f>E21</f>
        <v>Ing. Martin Růžička, CSc.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>WAY project s.r.o.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106</v>
      </c>
      <c r="D94" s="101"/>
      <c r="E94" s="101"/>
      <c r="F94" s="101"/>
      <c r="G94" s="101"/>
      <c r="H94" s="101"/>
      <c r="I94" s="101"/>
      <c r="J94" s="110" t="s">
        <v>107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108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109</v>
      </c>
    </row>
    <row r="97" spans="1:31" s="9" customFormat="1" ht="24.95" customHeight="1">
      <c r="B97" s="112"/>
      <c r="D97" s="113" t="s">
        <v>110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10" customFormat="1" ht="19.899999999999999" customHeight="1">
      <c r="B98" s="116"/>
      <c r="D98" s="117" t="s">
        <v>111</v>
      </c>
      <c r="E98" s="118"/>
      <c r="F98" s="118"/>
      <c r="G98" s="118"/>
      <c r="H98" s="118"/>
      <c r="I98" s="118"/>
      <c r="J98" s="119">
        <f>J126</f>
        <v>0</v>
      </c>
      <c r="L98" s="116"/>
    </row>
    <row r="99" spans="1:31" s="10" customFormat="1" ht="19.899999999999999" customHeight="1">
      <c r="B99" s="116"/>
      <c r="D99" s="117" t="s">
        <v>113</v>
      </c>
      <c r="E99" s="118"/>
      <c r="F99" s="118"/>
      <c r="G99" s="118"/>
      <c r="H99" s="118"/>
      <c r="I99" s="118"/>
      <c r="J99" s="119">
        <f>J237</f>
        <v>0</v>
      </c>
      <c r="L99" s="116"/>
    </row>
    <row r="100" spans="1:31" s="10" customFormat="1" ht="19.899999999999999" customHeight="1">
      <c r="B100" s="116"/>
      <c r="D100" s="117" t="s">
        <v>114</v>
      </c>
      <c r="E100" s="118"/>
      <c r="F100" s="118"/>
      <c r="G100" s="118"/>
      <c r="H100" s="118"/>
      <c r="I100" s="118"/>
      <c r="J100" s="119">
        <f>J241</f>
        <v>0</v>
      </c>
      <c r="L100" s="116"/>
    </row>
    <row r="101" spans="1:31" s="10" customFormat="1" ht="19.899999999999999" customHeight="1">
      <c r="B101" s="116"/>
      <c r="D101" s="117" t="s">
        <v>115</v>
      </c>
      <c r="E101" s="118"/>
      <c r="F101" s="118"/>
      <c r="G101" s="118"/>
      <c r="H101" s="118"/>
      <c r="I101" s="118"/>
      <c r="J101" s="119">
        <f>J263</f>
        <v>0</v>
      </c>
      <c r="L101" s="116"/>
    </row>
    <row r="102" spans="1:31" s="10" customFormat="1" ht="19.899999999999999" customHeight="1">
      <c r="B102" s="116"/>
      <c r="D102" s="117" t="s">
        <v>116</v>
      </c>
      <c r="E102" s="118"/>
      <c r="F102" s="118"/>
      <c r="G102" s="118"/>
      <c r="H102" s="118"/>
      <c r="I102" s="118"/>
      <c r="J102" s="119">
        <f>J426</f>
        <v>0</v>
      </c>
      <c r="L102" s="116"/>
    </row>
    <row r="103" spans="1:31" s="10" customFormat="1" ht="19.899999999999999" customHeight="1">
      <c r="B103" s="116"/>
      <c r="D103" s="117" t="s">
        <v>117</v>
      </c>
      <c r="E103" s="118"/>
      <c r="F103" s="118"/>
      <c r="G103" s="118"/>
      <c r="H103" s="118"/>
      <c r="I103" s="118"/>
      <c r="J103" s="119">
        <f>J437</f>
        <v>0</v>
      </c>
      <c r="L103" s="116"/>
    </row>
    <row r="104" spans="1:31" s="10" customFormat="1" ht="19.899999999999999" customHeight="1">
      <c r="B104" s="116"/>
      <c r="D104" s="117" t="s">
        <v>118</v>
      </c>
      <c r="E104" s="118"/>
      <c r="F104" s="118"/>
      <c r="G104" s="118"/>
      <c r="H104" s="118"/>
      <c r="I104" s="118"/>
      <c r="J104" s="119">
        <f>J478</f>
        <v>0</v>
      </c>
      <c r="L104" s="116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5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>
      <c r="A111" s="32"/>
      <c r="B111" s="33"/>
      <c r="C111" s="21" t="s">
        <v>119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45" t="str">
        <f>E7</f>
        <v>STARÉ HOBZÍ - REKONSTRUKCE KANALIZACE A VODOVODU</v>
      </c>
      <c r="F114" s="246"/>
      <c r="G114" s="246"/>
      <c r="H114" s="246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103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28" t="str">
        <f>E9</f>
        <v>02b - Rekonstrukce vodovodních řadů- neuznatelné náklady</v>
      </c>
      <c r="F116" s="244"/>
      <c r="G116" s="244"/>
      <c r="H116" s="244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20</v>
      </c>
      <c r="D118" s="32"/>
      <c r="E118" s="32"/>
      <c r="F118" s="25" t="str">
        <f>F12</f>
        <v>Staré Hobzí</v>
      </c>
      <c r="G118" s="32"/>
      <c r="H118" s="32"/>
      <c r="I118" s="27" t="s">
        <v>22</v>
      </c>
      <c r="J118" s="55" t="str">
        <f>IF(J12="","",J12)</f>
        <v>28. 2. 2025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24</v>
      </c>
      <c r="D120" s="32"/>
      <c r="E120" s="32"/>
      <c r="F120" s="25" t="str">
        <f>E15</f>
        <v>Obec Staré Hobzí</v>
      </c>
      <c r="G120" s="32"/>
      <c r="H120" s="32"/>
      <c r="I120" s="27" t="s">
        <v>30</v>
      </c>
      <c r="J120" s="30" t="str">
        <f>E21</f>
        <v>Ing. Martin Růžička, CSc.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28</v>
      </c>
      <c r="D121" s="32"/>
      <c r="E121" s="32"/>
      <c r="F121" s="25" t="str">
        <f>IF(E18="","",E18)</f>
        <v>Vyplň údaj</v>
      </c>
      <c r="G121" s="32"/>
      <c r="H121" s="32"/>
      <c r="I121" s="27" t="s">
        <v>32</v>
      </c>
      <c r="J121" s="30" t="str">
        <f>E24</f>
        <v>WAY project s.r.o.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0"/>
      <c r="B123" s="121"/>
      <c r="C123" s="122" t="s">
        <v>120</v>
      </c>
      <c r="D123" s="123" t="s">
        <v>62</v>
      </c>
      <c r="E123" s="123" t="s">
        <v>58</v>
      </c>
      <c r="F123" s="123" t="s">
        <v>59</v>
      </c>
      <c r="G123" s="123" t="s">
        <v>121</v>
      </c>
      <c r="H123" s="123" t="s">
        <v>122</v>
      </c>
      <c r="I123" s="123" t="s">
        <v>123</v>
      </c>
      <c r="J123" s="123" t="s">
        <v>107</v>
      </c>
      <c r="K123" s="124" t="s">
        <v>124</v>
      </c>
      <c r="L123" s="125"/>
      <c r="M123" s="62" t="s">
        <v>1</v>
      </c>
      <c r="N123" s="63" t="s">
        <v>41</v>
      </c>
      <c r="O123" s="63" t="s">
        <v>125</v>
      </c>
      <c r="P123" s="63" t="s">
        <v>126</v>
      </c>
      <c r="Q123" s="63" t="s">
        <v>127</v>
      </c>
      <c r="R123" s="63" t="s">
        <v>128</v>
      </c>
      <c r="S123" s="63" t="s">
        <v>129</v>
      </c>
      <c r="T123" s="64" t="s">
        <v>130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9" customHeight="1">
      <c r="A124" s="32"/>
      <c r="B124" s="33"/>
      <c r="C124" s="69" t="s">
        <v>131</v>
      </c>
      <c r="D124" s="32"/>
      <c r="E124" s="32"/>
      <c r="F124" s="32"/>
      <c r="G124" s="32"/>
      <c r="H124" s="32"/>
      <c r="I124" s="32"/>
      <c r="J124" s="126">
        <f>BK124</f>
        <v>0</v>
      </c>
      <c r="K124" s="32"/>
      <c r="L124" s="33"/>
      <c r="M124" s="65"/>
      <c r="N124" s="56"/>
      <c r="O124" s="66"/>
      <c r="P124" s="127">
        <f>P125</f>
        <v>0</v>
      </c>
      <c r="Q124" s="66"/>
      <c r="R124" s="127">
        <f>R125</f>
        <v>5.7555621000000006</v>
      </c>
      <c r="S124" s="66"/>
      <c r="T124" s="128">
        <f>T125</f>
        <v>14.41329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76</v>
      </c>
      <c r="AU124" s="17" t="s">
        <v>109</v>
      </c>
      <c r="BK124" s="129">
        <f>BK125</f>
        <v>0</v>
      </c>
    </row>
    <row r="125" spans="1:65" s="12" customFormat="1" ht="25.9" customHeight="1">
      <c r="B125" s="130"/>
      <c r="D125" s="131" t="s">
        <v>76</v>
      </c>
      <c r="E125" s="132" t="s">
        <v>132</v>
      </c>
      <c r="F125" s="132" t="s">
        <v>133</v>
      </c>
      <c r="I125" s="133"/>
      <c r="J125" s="134">
        <f>BK125</f>
        <v>0</v>
      </c>
      <c r="L125" s="130"/>
      <c r="M125" s="135"/>
      <c r="N125" s="136"/>
      <c r="O125" s="136"/>
      <c r="P125" s="137">
        <f>P126+P237+P241+P263+P426+P437+P478</f>
        <v>0</v>
      </c>
      <c r="Q125" s="136"/>
      <c r="R125" s="137">
        <f>R126+R237+R241+R263+R426+R437+R478</f>
        <v>5.7555621000000006</v>
      </c>
      <c r="S125" s="136"/>
      <c r="T125" s="138">
        <f>T126+T237+T241+T263+T426+T437+T478</f>
        <v>14.41329</v>
      </c>
      <c r="AR125" s="131" t="s">
        <v>85</v>
      </c>
      <c r="AT125" s="139" t="s">
        <v>76</v>
      </c>
      <c r="AU125" s="139" t="s">
        <v>77</v>
      </c>
      <c r="AY125" s="131" t="s">
        <v>134</v>
      </c>
      <c r="BK125" s="140">
        <f>BK126+BK237+BK241+BK263+BK426+BK437+BK478</f>
        <v>0</v>
      </c>
    </row>
    <row r="126" spans="1:65" s="12" customFormat="1" ht="22.9" customHeight="1">
      <c r="B126" s="130"/>
      <c r="D126" s="131" t="s">
        <v>76</v>
      </c>
      <c r="E126" s="141" t="s">
        <v>85</v>
      </c>
      <c r="F126" s="141" t="s">
        <v>135</v>
      </c>
      <c r="I126" s="133"/>
      <c r="J126" s="142">
        <f>BK126</f>
        <v>0</v>
      </c>
      <c r="L126" s="130"/>
      <c r="M126" s="135"/>
      <c r="N126" s="136"/>
      <c r="O126" s="136"/>
      <c r="P126" s="137">
        <f>SUM(P127:P236)</f>
        <v>0</v>
      </c>
      <c r="Q126" s="136"/>
      <c r="R126" s="137">
        <f>SUM(R127:R236)</f>
        <v>8.1782800000000003E-2</v>
      </c>
      <c r="S126" s="136"/>
      <c r="T126" s="138">
        <f>SUM(T127:T236)</f>
        <v>14.404400000000001</v>
      </c>
      <c r="AR126" s="131" t="s">
        <v>85</v>
      </c>
      <c r="AT126" s="139" t="s">
        <v>76</v>
      </c>
      <c r="AU126" s="139" t="s">
        <v>85</v>
      </c>
      <c r="AY126" s="131" t="s">
        <v>134</v>
      </c>
      <c r="BK126" s="140">
        <f>SUM(BK127:BK236)</f>
        <v>0</v>
      </c>
    </row>
    <row r="127" spans="1:65" s="2" customFormat="1" ht="16.5" customHeight="1">
      <c r="A127" s="32"/>
      <c r="B127" s="143"/>
      <c r="C127" s="144" t="s">
        <v>85</v>
      </c>
      <c r="D127" s="144" t="s">
        <v>136</v>
      </c>
      <c r="E127" s="145" t="s">
        <v>727</v>
      </c>
      <c r="F127" s="146" t="s">
        <v>728</v>
      </c>
      <c r="G127" s="147" t="s">
        <v>160</v>
      </c>
      <c r="H127" s="148">
        <v>13.2</v>
      </c>
      <c r="I127" s="149"/>
      <c r="J127" s="150">
        <f>ROUND(I127*H127,2)</f>
        <v>0</v>
      </c>
      <c r="K127" s="146" t="s">
        <v>140</v>
      </c>
      <c r="L127" s="33"/>
      <c r="M127" s="151" t="s">
        <v>1</v>
      </c>
      <c r="N127" s="152" t="s">
        <v>42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0.255</v>
      </c>
      <c r="T127" s="154">
        <f>S127*H127</f>
        <v>3.3659999999999997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141</v>
      </c>
      <c r="AT127" s="155" t="s">
        <v>136</v>
      </c>
      <c r="AU127" s="155" t="s">
        <v>88</v>
      </c>
      <c r="AY127" s="17" t="s">
        <v>134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85</v>
      </c>
      <c r="BK127" s="156">
        <f>ROUND(I127*H127,2)</f>
        <v>0</v>
      </c>
      <c r="BL127" s="17" t="s">
        <v>141</v>
      </c>
      <c r="BM127" s="155" t="s">
        <v>1218</v>
      </c>
    </row>
    <row r="128" spans="1:65" s="2" customFormat="1" ht="29.25">
      <c r="A128" s="32"/>
      <c r="B128" s="33"/>
      <c r="C128" s="32"/>
      <c r="D128" s="157" t="s">
        <v>143</v>
      </c>
      <c r="E128" s="32"/>
      <c r="F128" s="158" t="s">
        <v>730</v>
      </c>
      <c r="G128" s="32"/>
      <c r="H128" s="32"/>
      <c r="I128" s="159"/>
      <c r="J128" s="32"/>
      <c r="K128" s="32"/>
      <c r="L128" s="33"/>
      <c r="M128" s="160"/>
      <c r="N128" s="161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143</v>
      </c>
      <c r="AU128" s="17" t="s">
        <v>88</v>
      </c>
    </row>
    <row r="129" spans="1:65" s="14" customFormat="1">
      <c r="B129" s="170"/>
      <c r="D129" s="157" t="s">
        <v>145</v>
      </c>
      <c r="E129" s="171" t="s">
        <v>1</v>
      </c>
      <c r="F129" s="172" t="s">
        <v>731</v>
      </c>
      <c r="H129" s="171" t="s">
        <v>1</v>
      </c>
      <c r="I129" s="173"/>
      <c r="L129" s="170"/>
      <c r="M129" s="174"/>
      <c r="N129" s="175"/>
      <c r="O129" s="175"/>
      <c r="P129" s="175"/>
      <c r="Q129" s="175"/>
      <c r="R129" s="175"/>
      <c r="S129" s="175"/>
      <c r="T129" s="176"/>
      <c r="AT129" s="171" t="s">
        <v>145</v>
      </c>
      <c r="AU129" s="171" t="s">
        <v>88</v>
      </c>
      <c r="AV129" s="14" t="s">
        <v>85</v>
      </c>
      <c r="AW129" s="14" t="s">
        <v>31</v>
      </c>
      <c r="AX129" s="14" t="s">
        <v>77</v>
      </c>
      <c r="AY129" s="171" t="s">
        <v>134</v>
      </c>
    </row>
    <row r="130" spans="1:65" s="13" customFormat="1">
      <c r="B130" s="162"/>
      <c r="D130" s="157" t="s">
        <v>145</v>
      </c>
      <c r="E130" s="163" t="s">
        <v>1</v>
      </c>
      <c r="F130" s="164" t="s">
        <v>1219</v>
      </c>
      <c r="H130" s="165">
        <v>13.2</v>
      </c>
      <c r="I130" s="166"/>
      <c r="L130" s="162"/>
      <c r="M130" s="167"/>
      <c r="N130" s="168"/>
      <c r="O130" s="168"/>
      <c r="P130" s="168"/>
      <c r="Q130" s="168"/>
      <c r="R130" s="168"/>
      <c r="S130" s="168"/>
      <c r="T130" s="169"/>
      <c r="AT130" s="163" t="s">
        <v>145</v>
      </c>
      <c r="AU130" s="163" t="s">
        <v>88</v>
      </c>
      <c r="AV130" s="13" t="s">
        <v>88</v>
      </c>
      <c r="AW130" s="13" t="s">
        <v>31</v>
      </c>
      <c r="AX130" s="13" t="s">
        <v>85</v>
      </c>
      <c r="AY130" s="163" t="s">
        <v>134</v>
      </c>
    </row>
    <row r="131" spans="1:65" s="2" customFormat="1" ht="21.75" customHeight="1">
      <c r="A131" s="32"/>
      <c r="B131" s="143"/>
      <c r="C131" s="144" t="s">
        <v>88</v>
      </c>
      <c r="D131" s="144" t="s">
        <v>136</v>
      </c>
      <c r="E131" s="145" t="s">
        <v>158</v>
      </c>
      <c r="F131" s="146" t="s">
        <v>159</v>
      </c>
      <c r="G131" s="147" t="s">
        <v>160</v>
      </c>
      <c r="H131" s="148">
        <v>4.24</v>
      </c>
      <c r="I131" s="149"/>
      <c r="J131" s="150">
        <f>ROUND(I131*H131,2)</f>
        <v>0</v>
      </c>
      <c r="K131" s="146" t="s">
        <v>140</v>
      </c>
      <c r="L131" s="33"/>
      <c r="M131" s="151" t="s">
        <v>1</v>
      </c>
      <c r="N131" s="152" t="s">
        <v>42</v>
      </c>
      <c r="O131" s="58"/>
      <c r="P131" s="153">
        <f>O131*H131</f>
        <v>0</v>
      </c>
      <c r="Q131" s="153">
        <v>0</v>
      </c>
      <c r="R131" s="153">
        <f>Q131*H131</f>
        <v>0</v>
      </c>
      <c r="S131" s="153">
        <v>0.44</v>
      </c>
      <c r="T131" s="154">
        <f>S131*H131</f>
        <v>1.8656000000000001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141</v>
      </c>
      <c r="AT131" s="155" t="s">
        <v>136</v>
      </c>
      <c r="AU131" s="155" t="s">
        <v>88</v>
      </c>
      <c r="AY131" s="17" t="s">
        <v>134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85</v>
      </c>
      <c r="BK131" s="156">
        <f>ROUND(I131*H131,2)</f>
        <v>0</v>
      </c>
      <c r="BL131" s="17" t="s">
        <v>141</v>
      </c>
      <c r="BM131" s="155" t="s">
        <v>908</v>
      </c>
    </row>
    <row r="132" spans="1:65" s="2" customFormat="1" ht="19.5">
      <c r="A132" s="32"/>
      <c r="B132" s="33"/>
      <c r="C132" s="32"/>
      <c r="D132" s="157" t="s">
        <v>143</v>
      </c>
      <c r="E132" s="32"/>
      <c r="F132" s="158" t="s">
        <v>162</v>
      </c>
      <c r="G132" s="32"/>
      <c r="H132" s="32"/>
      <c r="I132" s="159"/>
      <c r="J132" s="32"/>
      <c r="K132" s="32"/>
      <c r="L132" s="33"/>
      <c r="M132" s="160"/>
      <c r="N132" s="161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143</v>
      </c>
      <c r="AU132" s="17" t="s">
        <v>88</v>
      </c>
    </row>
    <row r="133" spans="1:65" s="14" customFormat="1">
      <c r="B133" s="170"/>
      <c r="D133" s="157" t="s">
        <v>145</v>
      </c>
      <c r="E133" s="171" t="s">
        <v>1</v>
      </c>
      <c r="F133" s="172" t="s">
        <v>909</v>
      </c>
      <c r="H133" s="171" t="s">
        <v>1</v>
      </c>
      <c r="I133" s="173"/>
      <c r="L133" s="170"/>
      <c r="M133" s="174"/>
      <c r="N133" s="175"/>
      <c r="O133" s="175"/>
      <c r="P133" s="175"/>
      <c r="Q133" s="175"/>
      <c r="R133" s="175"/>
      <c r="S133" s="175"/>
      <c r="T133" s="176"/>
      <c r="AT133" s="171" t="s">
        <v>145</v>
      </c>
      <c r="AU133" s="171" t="s">
        <v>88</v>
      </c>
      <c r="AV133" s="14" t="s">
        <v>85</v>
      </c>
      <c r="AW133" s="14" t="s">
        <v>31</v>
      </c>
      <c r="AX133" s="14" t="s">
        <v>77</v>
      </c>
      <c r="AY133" s="171" t="s">
        <v>134</v>
      </c>
    </row>
    <row r="134" spans="1:65" s="14" customFormat="1">
      <c r="B134" s="170"/>
      <c r="D134" s="157" t="s">
        <v>145</v>
      </c>
      <c r="E134" s="171" t="s">
        <v>1</v>
      </c>
      <c r="F134" s="172" t="s">
        <v>910</v>
      </c>
      <c r="H134" s="171" t="s">
        <v>1</v>
      </c>
      <c r="I134" s="173"/>
      <c r="L134" s="170"/>
      <c r="M134" s="174"/>
      <c r="N134" s="175"/>
      <c r="O134" s="175"/>
      <c r="P134" s="175"/>
      <c r="Q134" s="175"/>
      <c r="R134" s="175"/>
      <c r="S134" s="175"/>
      <c r="T134" s="176"/>
      <c r="AT134" s="171" t="s">
        <v>145</v>
      </c>
      <c r="AU134" s="171" t="s">
        <v>88</v>
      </c>
      <c r="AV134" s="14" t="s">
        <v>85</v>
      </c>
      <c r="AW134" s="14" t="s">
        <v>31</v>
      </c>
      <c r="AX134" s="14" t="s">
        <v>77</v>
      </c>
      <c r="AY134" s="171" t="s">
        <v>134</v>
      </c>
    </row>
    <row r="135" spans="1:65" s="13" customFormat="1">
      <c r="B135" s="162"/>
      <c r="D135" s="157" t="s">
        <v>145</v>
      </c>
      <c r="E135" s="163" t="s">
        <v>1</v>
      </c>
      <c r="F135" s="164" t="s">
        <v>1220</v>
      </c>
      <c r="H135" s="165">
        <v>4.24</v>
      </c>
      <c r="I135" s="166"/>
      <c r="L135" s="162"/>
      <c r="M135" s="167"/>
      <c r="N135" s="168"/>
      <c r="O135" s="168"/>
      <c r="P135" s="168"/>
      <c r="Q135" s="168"/>
      <c r="R135" s="168"/>
      <c r="S135" s="168"/>
      <c r="T135" s="169"/>
      <c r="AT135" s="163" t="s">
        <v>145</v>
      </c>
      <c r="AU135" s="163" t="s">
        <v>88</v>
      </c>
      <c r="AV135" s="13" t="s">
        <v>88</v>
      </c>
      <c r="AW135" s="13" t="s">
        <v>31</v>
      </c>
      <c r="AX135" s="13" t="s">
        <v>85</v>
      </c>
      <c r="AY135" s="163" t="s">
        <v>134</v>
      </c>
    </row>
    <row r="136" spans="1:65" s="2" customFormat="1" ht="21.75" customHeight="1">
      <c r="A136" s="32"/>
      <c r="B136" s="143"/>
      <c r="C136" s="144" t="s">
        <v>153</v>
      </c>
      <c r="D136" s="144" t="s">
        <v>136</v>
      </c>
      <c r="E136" s="145" t="s">
        <v>733</v>
      </c>
      <c r="F136" s="146" t="s">
        <v>734</v>
      </c>
      <c r="G136" s="147" t="s">
        <v>160</v>
      </c>
      <c r="H136" s="148">
        <v>13.2</v>
      </c>
      <c r="I136" s="149"/>
      <c r="J136" s="150">
        <f>ROUND(I136*H136,2)</f>
        <v>0</v>
      </c>
      <c r="K136" s="146" t="s">
        <v>140</v>
      </c>
      <c r="L136" s="33"/>
      <c r="M136" s="151" t="s">
        <v>1</v>
      </c>
      <c r="N136" s="152" t="s">
        <v>42</v>
      </c>
      <c r="O136" s="58"/>
      <c r="P136" s="153">
        <f>O136*H136</f>
        <v>0</v>
      </c>
      <c r="Q136" s="153">
        <v>0</v>
      </c>
      <c r="R136" s="153">
        <f>Q136*H136</f>
        <v>0</v>
      </c>
      <c r="S136" s="153">
        <v>0.5</v>
      </c>
      <c r="T136" s="154">
        <f>S136*H136</f>
        <v>6.6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141</v>
      </c>
      <c r="AT136" s="155" t="s">
        <v>136</v>
      </c>
      <c r="AU136" s="155" t="s">
        <v>88</v>
      </c>
      <c r="AY136" s="17" t="s">
        <v>134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85</v>
      </c>
      <c r="BK136" s="156">
        <f>ROUND(I136*H136,2)</f>
        <v>0</v>
      </c>
      <c r="BL136" s="17" t="s">
        <v>141</v>
      </c>
      <c r="BM136" s="155" t="s">
        <v>1221</v>
      </c>
    </row>
    <row r="137" spans="1:65" s="2" customFormat="1" ht="19.5">
      <c r="A137" s="32"/>
      <c r="B137" s="33"/>
      <c r="C137" s="32"/>
      <c r="D137" s="157" t="s">
        <v>143</v>
      </c>
      <c r="E137" s="32"/>
      <c r="F137" s="158" t="s">
        <v>736</v>
      </c>
      <c r="G137" s="32"/>
      <c r="H137" s="32"/>
      <c r="I137" s="159"/>
      <c r="J137" s="32"/>
      <c r="K137" s="32"/>
      <c r="L137" s="33"/>
      <c r="M137" s="160"/>
      <c r="N137" s="161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143</v>
      </c>
      <c r="AU137" s="17" t="s">
        <v>88</v>
      </c>
    </row>
    <row r="138" spans="1:65" s="14" customFormat="1">
      <c r="B138" s="170"/>
      <c r="D138" s="157" t="s">
        <v>145</v>
      </c>
      <c r="E138" s="171" t="s">
        <v>1</v>
      </c>
      <c r="F138" s="172" t="s">
        <v>1222</v>
      </c>
      <c r="H138" s="171" t="s">
        <v>1</v>
      </c>
      <c r="I138" s="173"/>
      <c r="L138" s="170"/>
      <c r="M138" s="174"/>
      <c r="N138" s="175"/>
      <c r="O138" s="175"/>
      <c r="P138" s="175"/>
      <c r="Q138" s="175"/>
      <c r="R138" s="175"/>
      <c r="S138" s="175"/>
      <c r="T138" s="176"/>
      <c r="AT138" s="171" t="s">
        <v>145</v>
      </c>
      <c r="AU138" s="171" t="s">
        <v>88</v>
      </c>
      <c r="AV138" s="14" t="s">
        <v>85</v>
      </c>
      <c r="AW138" s="14" t="s">
        <v>31</v>
      </c>
      <c r="AX138" s="14" t="s">
        <v>77</v>
      </c>
      <c r="AY138" s="171" t="s">
        <v>134</v>
      </c>
    </row>
    <row r="139" spans="1:65" s="14" customFormat="1">
      <c r="B139" s="170"/>
      <c r="D139" s="157" t="s">
        <v>145</v>
      </c>
      <c r="E139" s="171" t="s">
        <v>1</v>
      </c>
      <c r="F139" s="172" t="s">
        <v>1223</v>
      </c>
      <c r="H139" s="171" t="s">
        <v>1</v>
      </c>
      <c r="I139" s="173"/>
      <c r="L139" s="170"/>
      <c r="M139" s="174"/>
      <c r="N139" s="175"/>
      <c r="O139" s="175"/>
      <c r="P139" s="175"/>
      <c r="Q139" s="175"/>
      <c r="R139" s="175"/>
      <c r="S139" s="175"/>
      <c r="T139" s="176"/>
      <c r="AT139" s="171" t="s">
        <v>145</v>
      </c>
      <c r="AU139" s="171" t="s">
        <v>88</v>
      </c>
      <c r="AV139" s="14" t="s">
        <v>85</v>
      </c>
      <c r="AW139" s="14" t="s">
        <v>31</v>
      </c>
      <c r="AX139" s="14" t="s">
        <v>77</v>
      </c>
      <c r="AY139" s="171" t="s">
        <v>134</v>
      </c>
    </row>
    <row r="140" spans="1:65" s="13" customFormat="1">
      <c r="B140" s="162"/>
      <c r="D140" s="157" t="s">
        <v>145</v>
      </c>
      <c r="E140" s="163" t="s">
        <v>1</v>
      </c>
      <c r="F140" s="164" t="s">
        <v>1219</v>
      </c>
      <c r="H140" s="165">
        <v>13.2</v>
      </c>
      <c r="I140" s="166"/>
      <c r="L140" s="162"/>
      <c r="M140" s="167"/>
      <c r="N140" s="168"/>
      <c r="O140" s="168"/>
      <c r="P140" s="168"/>
      <c r="Q140" s="168"/>
      <c r="R140" s="168"/>
      <c r="S140" s="168"/>
      <c r="T140" s="169"/>
      <c r="AT140" s="163" t="s">
        <v>145</v>
      </c>
      <c r="AU140" s="163" t="s">
        <v>88</v>
      </c>
      <c r="AV140" s="13" t="s">
        <v>88</v>
      </c>
      <c r="AW140" s="13" t="s">
        <v>31</v>
      </c>
      <c r="AX140" s="13" t="s">
        <v>85</v>
      </c>
      <c r="AY140" s="163" t="s">
        <v>134</v>
      </c>
    </row>
    <row r="141" spans="1:65" s="2" customFormat="1" ht="16.5" customHeight="1">
      <c r="A141" s="32"/>
      <c r="B141" s="143"/>
      <c r="C141" s="144" t="s">
        <v>141</v>
      </c>
      <c r="D141" s="144" t="s">
        <v>136</v>
      </c>
      <c r="E141" s="145" t="s">
        <v>169</v>
      </c>
      <c r="F141" s="146" t="s">
        <v>170</v>
      </c>
      <c r="G141" s="147" t="s">
        <v>160</v>
      </c>
      <c r="H141" s="148">
        <v>4.24</v>
      </c>
      <c r="I141" s="149"/>
      <c r="J141" s="150">
        <f>ROUND(I141*H141,2)</f>
        <v>0</v>
      </c>
      <c r="K141" s="146" t="s">
        <v>140</v>
      </c>
      <c r="L141" s="33"/>
      <c r="M141" s="151" t="s">
        <v>1</v>
      </c>
      <c r="N141" s="152" t="s">
        <v>42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0.22</v>
      </c>
      <c r="T141" s="154">
        <f>S141*H141</f>
        <v>0.93280000000000007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141</v>
      </c>
      <c r="AT141" s="155" t="s">
        <v>136</v>
      </c>
      <c r="AU141" s="155" t="s">
        <v>88</v>
      </c>
      <c r="AY141" s="17" t="s">
        <v>134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85</v>
      </c>
      <c r="BK141" s="156">
        <f>ROUND(I141*H141,2)</f>
        <v>0</v>
      </c>
      <c r="BL141" s="17" t="s">
        <v>141</v>
      </c>
      <c r="BM141" s="155" t="s">
        <v>912</v>
      </c>
    </row>
    <row r="142" spans="1:65" s="2" customFormat="1" ht="19.5">
      <c r="A142" s="32"/>
      <c r="B142" s="33"/>
      <c r="C142" s="32"/>
      <c r="D142" s="157" t="s">
        <v>143</v>
      </c>
      <c r="E142" s="32"/>
      <c r="F142" s="158" t="s">
        <v>172</v>
      </c>
      <c r="G142" s="32"/>
      <c r="H142" s="32"/>
      <c r="I142" s="159"/>
      <c r="J142" s="32"/>
      <c r="K142" s="32"/>
      <c r="L142" s="33"/>
      <c r="M142" s="160"/>
      <c r="N142" s="161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143</v>
      </c>
      <c r="AU142" s="17" t="s">
        <v>88</v>
      </c>
    </row>
    <row r="143" spans="1:65" s="14" customFormat="1">
      <c r="B143" s="170"/>
      <c r="D143" s="157" t="s">
        <v>145</v>
      </c>
      <c r="E143" s="171" t="s">
        <v>1</v>
      </c>
      <c r="F143" s="172" t="s">
        <v>909</v>
      </c>
      <c r="H143" s="171" t="s">
        <v>1</v>
      </c>
      <c r="I143" s="173"/>
      <c r="L143" s="170"/>
      <c r="M143" s="174"/>
      <c r="N143" s="175"/>
      <c r="O143" s="175"/>
      <c r="P143" s="175"/>
      <c r="Q143" s="175"/>
      <c r="R143" s="175"/>
      <c r="S143" s="175"/>
      <c r="T143" s="176"/>
      <c r="AT143" s="171" t="s">
        <v>145</v>
      </c>
      <c r="AU143" s="171" t="s">
        <v>88</v>
      </c>
      <c r="AV143" s="14" t="s">
        <v>85</v>
      </c>
      <c r="AW143" s="14" t="s">
        <v>31</v>
      </c>
      <c r="AX143" s="14" t="s">
        <v>77</v>
      </c>
      <c r="AY143" s="171" t="s">
        <v>134</v>
      </c>
    </row>
    <row r="144" spans="1:65" s="14" customFormat="1">
      <c r="B144" s="170"/>
      <c r="D144" s="157" t="s">
        <v>145</v>
      </c>
      <c r="E144" s="171" t="s">
        <v>1</v>
      </c>
      <c r="F144" s="172" t="s">
        <v>913</v>
      </c>
      <c r="H144" s="171" t="s">
        <v>1</v>
      </c>
      <c r="I144" s="173"/>
      <c r="L144" s="170"/>
      <c r="M144" s="174"/>
      <c r="N144" s="175"/>
      <c r="O144" s="175"/>
      <c r="P144" s="175"/>
      <c r="Q144" s="175"/>
      <c r="R144" s="175"/>
      <c r="S144" s="175"/>
      <c r="T144" s="176"/>
      <c r="AT144" s="171" t="s">
        <v>145</v>
      </c>
      <c r="AU144" s="171" t="s">
        <v>88</v>
      </c>
      <c r="AV144" s="14" t="s">
        <v>85</v>
      </c>
      <c r="AW144" s="14" t="s">
        <v>31</v>
      </c>
      <c r="AX144" s="14" t="s">
        <v>77</v>
      </c>
      <c r="AY144" s="171" t="s">
        <v>134</v>
      </c>
    </row>
    <row r="145" spans="1:65" s="13" customFormat="1">
      <c r="B145" s="162"/>
      <c r="D145" s="157" t="s">
        <v>145</v>
      </c>
      <c r="E145" s="163" t="s">
        <v>1</v>
      </c>
      <c r="F145" s="164" t="s">
        <v>1220</v>
      </c>
      <c r="H145" s="165">
        <v>4.24</v>
      </c>
      <c r="I145" s="166"/>
      <c r="L145" s="162"/>
      <c r="M145" s="167"/>
      <c r="N145" s="168"/>
      <c r="O145" s="168"/>
      <c r="P145" s="168"/>
      <c r="Q145" s="168"/>
      <c r="R145" s="168"/>
      <c r="S145" s="168"/>
      <c r="T145" s="169"/>
      <c r="AT145" s="163" t="s">
        <v>145</v>
      </c>
      <c r="AU145" s="163" t="s">
        <v>88</v>
      </c>
      <c r="AV145" s="13" t="s">
        <v>88</v>
      </c>
      <c r="AW145" s="13" t="s">
        <v>31</v>
      </c>
      <c r="AX145" s="13" t="s">
        <v>85</v>
      </c>
      <c r="AY145" s="163" t="s">
        <v>134</v>
      </c>
    </row>
    <row r="146" spans="1:65" s="2" customFormat="1" ht="16.5" customHeight="1">
      <c r="A146" s="32"/>
      <c r="B146" s="143"/>
      <c r="C146" s="144" t="s">
        <v>168</v>
      </c>
      <c r="D146" s="144" t="s">
        <v>136</v>
      </c>
      <c r="E146" s="145" t="s">
        <v>175</v>
      </c>
      <c r="F146" s="146" t="s">
        <v>176</v>
      </c>
      <c r="G146" s="147" t="s">
        <v>177</v>
      </c>
      <c r="H146" s="148">
        <v>8</v>
      </c>
      <c r="I146" s="149"/>
      <c r="J146" s="150">
        <f>ROUND(I146*H146,2)</f>
        <v>0</v>
      </c>
      <c r="K146" s="146" t="s">
        <v>140</v>
      </c>
      <c r="L146" s="33"/>
      <c r="M146" s="151" t="s">
        <v>1</v>
      </c>
      <c r="N146" s="152" t="s">
        <v>42</v>
      </c>
      <c r="O146" s="58"/>
      <c r="P146" s="153">
        <f>O146*H146</f>
        <v>0</v>
      </c>
      <c r="Q146" s="153">
        <v>0</v>
      </c>
      <c r="R146" s="153">
        <f>Q146*H146</f>
        <v>0</v>
      </c>
      <c r="S146" s="153">
        <v>0.20499999999999999</v>
      </c>
      <c r="T146" s="154">
        <f>S146*H146</f>
        <v>1.64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141</v>
      </c>
      <c r="AT146" s="155" t="s">
        <v>136</v>
      </c>
      <c r="AU146" s="155" t="s">
        <v>88</v>
      </c>
      <c r="AY146" s="17" t="s">
        <v>134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85</v>
      </c>
      <c r="BK146" s="156">
        <f>ROUND(I146*H146,2)</f>
        <v>0</v>
      </c>
      <c r="BL146" s="17" t="s">
        <v>141</v>
      </c>
      <c r="BM146" s="155" t="s">
        <v>1224</v>
      </c>
    </row>
    <row r="147" spans="1:65" s="2" customFormat="1" ht="19.5">
      <c r="A147" s="32"/>
      <c r="B147" s="33"/>
      <c r="C147" s="32"/>
      <c r="D147" s="157" t="s">
        <v>143</v>
      </c>
      <c r="E147" s="32"/>
      <c r="F147" s="158" t="s">
        <v>179</v>
      </c>
      <c r="G147" s="32"/>
      <c r="H147" s="32"/>
      <c r="I147" s="159"/>
      <c r="J147" s="32"/>
      <c r="K147" s="32"/>
      <c r="L147" s="33"/>
      <c r="M147" s="160"/>
      <c r="N147" s="161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143</v>
      </c>
      <c r="AU147" s="17" t="s">
        <v>88</v>
      </c>
    </row>
    <row r="148" spans="1:65" s="13" customFormat="1">
      <c r="B148" s="162"/>
      <c r="D148" s="157" t="s">
        <v>145</v>
      </c>
      <c r="E148" s="163" t="s">
        <v>1</v>
      </c>
      <c r="F148" s="164" t="s">
        <v>1225</v>
      </c>
      <c r="H148" s="165">
        <v>8</v>
      </c>
      <c r="I148" s="166"/>
      <c r="L148" s="162"/>
      <c r="M148" s="167"/>
      <c r="N148" s="168"/>
      <c r="O148" s="168"/>
      <c r="P148" s="168"/>
      <c r="Q148" s="168"/>
      <c r="R148" s="168"/>
      <c r="S148" s="168"/>
      <c r="T148" s="169"/>
      <c r="AT148" s="163" t="s">
        <v>145</v>
      </c>
      <c r="AU148" s="163" t="s">
        <v>88</v>
      </c>
      <c r="AV148" s="13" t="s">
        <v>88</v>
      </c>
      <c r="AW148" s="13" t="s">
        <v>31</v>
      </c>
      <c r="AX148" s="13" t="s">
        <v>85</v>
      </c>
      <c r="AY148" s="163" t="s">
        <v>134</v>
      </c>
    </row>
    <row r="149" spans="1:65" s="14" customFormat="1">
      <c r="B149" s="170"/>
      <c r="D149" s="157" t="s">
        <v>145</v>
      </c>
      <c r="E149" s="171" t="s">
        <v>1</v>
      </c>
      <c r="F149" s="172" t="s">
        <v>181</v>
      </c>
      <c r="H149" s="171" t="s">
        <v>1</v>
      </c>
      <c r="I149" s="173"/>
      <c r="L149" s="170"/>
      <c r="M149" s="174"/>
      <c r="N149" s="175"/>
      <c r="O149" s="175"/>
      <c r="P149" s="175"/>
      <c r="Q149" s="175"/>
      <c r="R149" s="175"/>
      <c r="S149" s="175"/>
      <c r="T149" s="176"/>
      <c r="AT149" s="171" t="s">
        <v>145</v>
      </c>
      <c r="AU149" s="171" t="s">
        <v>88</v>
      </c>
      <c r="AV149" s="14" t="s">
        <v>85</v>
      </c>
      <c r="AW149" s="14" t="s">
        <v>31</v>
      </c>
      <c r="AX149" s="14" t="s">
        <v>77</v>
      </c>
      <c r="AY149" s="171" t="s">
        <v>134</v>
      </c>
    </row>
    <row r="150" spans="1:65" s="2" customFormat="1" ht="16.5" customHeight="1">
      <c r="A150" s="32"/>
      <c r="B150" s="143"/>
      <c r="C150" s="144" t="s">
        <v>174</v>
      </c>
      <c r="D150" s="144" t="s">
        <v>136</v>
      </c>
      <c r="E150" s="145" t="s">
        <v>183</v>
      </c>
      <c r="F150" s="146" t="s">
        <v>184</v>
      </c>
      <c r="G150" s="147" t="s">
        <v>185</v>
      </c>
      <c r="H150" s="148">
        <v>40</v>
      </c>
      <c r="I150" s="149"/>
      <c r="J150" s="150">
        <f>ROUND(I150*H150,2)</f>
        <v>0</v>
      </c>
      <c r="K150" s="146" t="s">
        <v>140</v>
      </c>
      <c r="L150" s="33"/>
      <c r="M150" s="151" t="s">
        <v>1</v>
      </c>
      <c r="N150" s="152" t="s">
        <v>42</v>
      </c>
      <c r="O150" s="58"/>
      <c r="P150" s="153">
        <f>O150*H150</f>
        <v>0</v>
      </c>
      <c r="Q150" s="153">
        <v>4.0000000000000003E-5</v>
      </c>
      <c r="R150" s="153">
        <f>Q150*H150</f>
        <v>1.6000000000000001E-3</v>
      </c>
      <c r="S150" s="153">
        <v>0</v>
      </c>
      <c r="T150" s="15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141</v>
      </c>
      <c r="AT150" s="155" t="s">
        <v>136</v>
      </c>
      <c r="AU150" s="155" t="s">
        <v>88</v>
      </c>
      <c r="AY150" s="17" t="s">
        <v>134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7" t="s">
        <v>85</v>
      </c>
      <c r="BK150" s="156">
        <f>ROUND(I150*H150,2)</f>
        <v>0</v>
      </c>
      <c r="BL150" s="17" t="s">
        <v>141</v>
      </c>
      <c r="BM150" s="155" t="s">
        <v>914</v>
      </c>
    </row>
    <row r="151" spans="1:65" s="2" customFormat="1">
      <c r="A151" s="32"/>
      <c r="B151" s="33"/>
      <c r="C151" s="32"/>
      <c r="D151" s="157" t="s">
        <v>143</v>
      </c>
      <c r="E151" s="32"/>
      <c r="F151" s="158" t="s">
        <v>187</v>
      </c>
      <c r="G151" s="32"/>
      <c r="H151" s="32"/>
      <c r="I151" s="159"/>
      <c r="J151" s="32"/>
      <c r="K151" s="32"/>
      <c r="L151" s="33"/>
      <c r="M151" s="160"/>
      <c r="N151" s="161"/>
      <c r="O151" s="58"/>
      <c r="P151" s="58"/>
      <c r="Q151" s="58"/>
      <c r="R151" s="58"/>
      <c r="S151" s="58"/>
      <c r="T151" s="59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143</v>
      </c>
      <c r="AU151" s="17" t="s">
        <v>88</v>
      </c>
    </row>
    <row r="152" spans="1:65" s="14" customFormat="1">
      <c r="B152" s="170"/>
      <c r="D152" s="157" t="s">
        <v>145</v>
      </c>
      <c r="E152" s="171" t="s">
        <v>1</v>
      </c>
      <c r="F152" s="172" t="s">
        <v>915</v>
      </c>
      <c r="H152" s="171" t="s">
        <v>1</v>
      </c>
      <c r="I152" s="173"/>
      <c r="L152" s="170"/>
      <c r="M152" s="174"/>
      <c r="N152" s="175"/>
      <c r="O152" s="175"/>
      <c r="P152" s="175"/>
      <c r="Q152" s="175"/>
      <c r="R152" s="175"/>
      <c r="S152" s="175"/>
      <c r="T152" s="176"/>
      <c r="AT152" s="171" t="s">
        <v>145</v>
      </c>
      <c r="AU152" s="171" t="s">
        <v>88</v>
      </c>
      <c r="AV152" s="14" t="s">
        <v>85</v>
      </c>
      <c r="AW152" s="14" t="s">
        <v>31</v>
      </c>
      <c r="AX152" s="14" t="s">
        <v>77</v>
      </c>
      <c r="AY152" s="171" t="s">
        <v>134</v>
      </c>
    </row>
    <row r="153" spans="1:65" s="13" customFormat="1">
      <c r="B153" s="162"/>
      <c r="D153" s="157" t="s">
        <v>145</v>
      </c>
      <c r="E153" s="163" t="s">
        <v>1</v>
      </c>
      <c r="F153" s="164" t="s">
        <v>1226</v>
      </c>
      <c r="H153" s="165">
        <v>40</v>
      </c>
      <c r="I153" s="166"/>
      <c r="L153" s="162"/>
      <c r="M153" s="167"/>
      <c r="N153" s="168"/>
      <c r="O153" s="168"/>
      <c r="P153" s="168"/>
      <c r="Q153" s="168"/>
      <c r="R153" s="168"/>
      <c r="S153" s="168"/>
      <c r="T153" s="169"/>
      <c r="AT153" s="163" t="s">
        <v>145</v>
      </c>
      <c r="AU153" s="163" t="s">
        <v>88</v>
      </c>
      <c r="AV153" s="13" t="s">
        <v>88</v>
      </c>
      <c r="AW153" s="13" t="s">
        <v>31</v>
      </c>
      <c r="AX153" s="13" t="s">
        <v>85</v>
      </c>
      <c r="AY153" s="163" t="s">
        <v>134</v>
      </c>
    </row>
    <row r="154" spans="1:65" s="2" customFormat="1" ht="16.5" customHeight="1">
      <c r="A154" s="32"/>
      <c r="B154" s="143"/>
      <c r="C154" s="144" t="s">
        <v>182</v>
      </c>
      <c r="D154" s="144" t="s">
        <v>136</v>
      </c>
      <c r="E154" s="145" t="s">
        <v>191</v>
      </c>
      <c r="F154" s="146" t="s">
        <v>192</v>
      </c>
      <c r="G154" s="147" t="s">
        <v>177</v>
      </c>
      <c r="H154" s="148">
        <v>0.8</v>
      </c>
      <c r="I154" s="149"/>
      <c r="J154" s="150">
        <f>ROUND(I154*H154,2)</f>
        <v>0</v>
      </c>
      <c r="K154" s="146" t="s">
        <v>140</v>
      </c>
      <c r="L154" s="33"/>
      <c r="M154" s="151" t="s">
        <v>1</v>
      </c>
      <c r="N154" s="152" t="s">
        <v>42</v>
      </c>
      <c r="O154" s="58"/>
      <c r="P154" s="153">
        <f>O154*H154</f>
        <v>0</v>
      </c>
      <c r="Q154" s="153">
        <v>3.6900000000000002E-2</v>
      </c>
      <c r="R154" s="153">
        <f>Q154*H154</f>
        <v>2.9520000000000005E-2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141</v>
      </c>
      <c r="AT154" s="155" t="s">
        <v>136</v>
      </c>
      <c r="AU154" s="155" t="s">
        <v>88</v>
      </c>
      <c r="AY154" s="17" t="s">
        <v>134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85</v>
      </c>
      <c r="BK154" s="156">
        <f>ROUND(I154*H154,2)</f>
        <v>0</v>
      </c>
      <c r="BL154" s="17" t="s">
        <v>141</v>
      </c>
      <c r="BM154" s="155" t="s">
        <v>916</v>
      </c>
    </row>
    <row r="155" spans="1:65" s="2" customFormat="1" ht="29.25">
      <c r="A155" s="32"/>
      <c r="B155" s="33"/>
      <c r="C155" s="32"/>
      <c r="D155" s="157" t="s">
        <v>143</v>
      </c>
      <c r="E155" s="32"/>
      <c r="F155" s="158" t="s">
        <v>194</v>
      </c>
      <c r="G155" s="32"/>
      <c r="H155" s="32"/>
      <c r="I155" s="159"/>
      <c r="J155" s="32"/>
      <c r="K155" s="32"/>
      <c r="L155" s="33"/>
      <c r="M155" s="160"/>
      <c r="N155" s="161"/>
      <c r="O155" s="58"/>
      <c r="P155" s="58"/>
      <c r="Q155" s="58"/>
      <c r="R155" s="58"/>
      <c r="S155" s="58"/>
      <c r="T155" s="5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143</v>
      </c>
      <c r="AU155" s="17" t="s">
        <v>88</v>
      </c>
    </row>
    <row r="156" spans="1:65" s="13" customFormat="1">
      <c r="B156" s="162"/>
      <c r="D156" s="157" t="s">
        <v>145</v>
      </c>
      <c r="E156" s="163" t="s">
        <v>1</v>
      </c>
      <c r="F156" s="164" t="s">
        <v>1227</v>
      </c>
      <c r="H156" s="165">
        <v>0.8</v>
      </c>
      <c r="I156" s="166"/>
      <c r="L156" s="162"/>
      <c r="M156" s="167"/>
      <c r="N156" s="168"/>
      <c r="O156" s="168"/>
      <c r="P156" s="168"/>
      <c r="Q156" s="168"/>
      <c r="R156" s="168"/>
      <c r="S156" s="168"/>
      <c r="T156" s="169"/>
      <c r="AT156" s="163" t="s">
        <v>145</v>
      </c>
      <c r="AU156" s="163" t="s">
        <v>88</v>
      </c>
      <c r="AV156" s="13" t="s">
        <v>88</v>
      </c>
      <c r="AW156" s="13" t="s">
        <v>31</v>
      </c>
      <c r="AX156" s="13" t="s">
        <v>85</v>
      </c>
      <c r="AY156" s="163" t="s">
        <v>134</v>
      </c>
    </row>
    <row r="157" spans="1:65" s="2" customFormat="1" ht="16.5" customHeight="1">
      <c r="A157" s="32"/>
      <c r="B157" s="143"/>
      <c r="C157" s="144" t="s">
        <v>190</v>
      </c>
      <c r="D157" s="144" t="s">
        <v>136</v>
      </c>
      <c r="E157" s="145" t="s">
        <v>918</v>
      </c>
      <c r="F157" s="146" t="s">
        <v>919</v>
      </c>
      <c r="G157" s="147" t="s">
        <v>177</v>
      </c>
      <c r="H157" s="148">
        <v>0.8</v>
      </c>
      <c r="I157" s="149"/>
      <c r="J157" s="150">
        <f>ROUND(I157*H157,2)</f>
        <v>0</v>
      </c>
      <c r="K157" s="146" t="s">
        <v>140</v>
      </c>
      <c r="L157" s="33"/>
      <c r="M157" s="151" t="s">
        <v>1</v>
      </c>
      <c r="N157" s="152" t="s">
        <v>42</v>
      </c>
      <c r="O157" s="58"/>
      <c r="P157" s="153">
        <f>O157*H157</f>
        <v>0</v>
      </c>
      <c r="Q157" s="153">
        <v>1.269E-2</v>
      </c>
      <c r="R157" s="153">
        <f>Q157*H157</f>
        <v>1.0152000000000001E-2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141</v>
      </c>
      <c r="AT157" s="155" t="s">
        <v>136</v>
      </c>
      <c r="AU157" s="155" t="s">
        <v>88</v>
      </c>
      <c r="AY157" s="17" t="s">
        <v>134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85</v>
      </c>
      <c r="BK157" s="156">
        <f>ROUND(I157*H157,2)</f>
        <v>0</v>
      </c>
      <c r="BL157" s="17" t="s">
        <v>141</v>
      </c>
      <c r="BM157" s="155" t="s">
        <v>920</v>
      </c>
    </row>
    <row r="158" spans="1:65" s="2" customFormat="1" ht="29.25">
      <c r="A158" s="32"/>
      <c r="B158" s="33"/>
      <c r="C158" s="32"/>
      <c r="D158" s="157" t="s">
        <v>143</v>
      </c>
      <c r="E158" s="32"/>
      <c r="F158" s="158" t="s">
        <v>921</v>
      </c>
      <c r="G158" s="32"/>
      <c r="H158" s="32"/>
      <c r="I158" s="159"/>
      <c r="J158" s="32"/>
      <c r="K158" s="32"/>
      <c r="L158" s="33"/>
      <c r="M158" s="160"/>
      <c r="N158" s="161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143</v>
      </c>
      <c r="AU158" s="17" t="s">
        <v>88</v>
      </c>
    </row>
    <row r="159" spans="1:65" s="13" customFormat="1">
      <c r="B159" s="162"/>
      <c r="D159" s="157" t="s">
        <v>145</v>
      </c>
      <c r="E159" s="163" t="s">
        <v>1</v>
      </c>
      <c r="F159" s="164" t="s">
        <v>1228</v>
      </c>
      <c r="H159" s="165">
        <v>0.8</v>
      </c>
      <c r="I159" s="166"/>
      <c r="L159" s="162"/>
      <c r="M159" s="167"/>
      <c r="N159" s="168"/>
      <c r="O159" s="168"/>
      <c r="P159" s="168"/>
      <c r="Q159" s="168"/>
      <c r="R159" s="168"/>
      <c r="S159" s="168"/>
      <c r="T159" s="169"/>
      <c r="AT159" s="163" t="s">
        <v>145</v>
      </c>
      <c r="AU159" s="163" t="s">
        <v>88</v>
      </c>
      <c r="AV159" s="13" t="s">
        <v>88</v>
      </c>
      <c r="AW159" s="13" t="s">
        <v>31</v>
      </c>
      <c r="AX159" s="13" t="s">
        <v>85</v>
      </c>
      <c r="AY159" s="163" t="s">
        <v>134</v>
      </c>
    </row>
    <row r="160" spans="1:65" s="2" customFormat="1" ht="16.5" customHeight="1">
      <c r="A160" s="32"/>
      <c r="B160" s="143"/>
      <c r="C160" s="144" t="s">
        <v>197</v>
      </c>
      <c r="D160" s="144" t="s">
        <v>136</v>
      </c>
      <c r="E160" s="145" t="s">
        <v>198</v>
      </c>
      <c r="F160" s="146" t="s">
        <v>199</v>
      </c>
      <c r="G160" s="147" t="s">
        <v>160</v>
      </c>
      <c r="H160" s="148">
        <v>1.68</v>
      </c>
      <c r="I160" s="149"/>
      <c r="J160" s="150">
        <f>ROUND(I160*H160,2)</f>
        <v>0</v>
      </c>
      <c r="K160" s="146" t="s">
        <v>140</v>
      </c>
      <c r="L160" s="33"/>
      <c r="M160" s="151" t="s">
        <v>1</v>
      </c>
      <c r="N160" s="152" t="s">
        <v>42</v>
      </c>
      <c r="O160" s="58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5" t="s">
        <v>141</v>
      </c>
      <c r="AT160" s="155" t="s">
        <v>136</v>
      </c>
      <c r="AU160" s="155" t="s">
        <v>88</v>
      </c>
      <c r="AY160" s="17" t="s">
        <v>134</v>
      </c>
      <c r="BE160" s="156">
        <f>IF(N160="základní",J160,0)</f>
        <v>0</v>
      </c>
      <c r="BF160" s="156">
        <f>IF(N160="snížená",J160,0)</f>
        <v>0</v>
      </c>
      <c r="BG160" s="156">
        <f>IF(N160="zákl. přenesená",J160,0)</f>
        <v>0</v>
      </c>
      <c r="BH160" s="156">
        <f>IF(N160="sníž. přenesená",J160,0)</f>
        <v>0</v>
      </c>
      <c r="BI160" s="156">
        <f>IF(N160="nulová",J160,0)</f>
        <v>0</v>
      </c>
      <c r="BJ160" s="17" t="s">
        <v>85</v>
      </c>
      <c r="BK160" s="156">
        <f>ROUND(I160*H160,2)</f>
        <v>0</v>
      </c>
      <c r="BL160" s="17" t="s">
        <v>141</v>
      </c>
      <c r="BM160" s="155" t="s">
        <v>1229</v>
      </c>
    </row>
    <row r="161" spans="1:65" s="2" customFormat="1">
      <c r="A161" s="32"/>
      <c r="B161" s="33"/>
      <c r="C161" s="32"/>
      <c r="D161" s="157" t="s">
        <v>143</v>
      </c>
      <c r="E161" s="32"/>
      <c r="F161" s="158" t="s">
        <v>201</v>
      </c>
      <c r="G161" s="32"/>
      <c r="H161" s="32"/>
      <c r="I161" s="159"/>
      <c r="J161" s="32"/>
      <c r="K161" s="32"/>
      <c r="L161" s="33"/>
      <c r="M161" s="160"/>
      <c r="N161" s="161"/>
      <c r="O161" s="58"/>
      <c r="P161" s="58"/>
      <c r="Q161" s="58"/>
      <c r="R161" s="58"/>
      <c r="S161" s="58"/>
      <c r="T161" s="5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7" t="s">
        <v>143</v>
      </c>
      <c r="AU161" s="17" t="s">
        <v>88</v>
      </c>
    </row>
    <row r="162" spans="1:65" s="13" customFormat="1">
      <c r="B162" s="162"/>
      <c r="D162" s="157" t="s">
        <v>145</v>
      </c>
      <c r="E162" s="163" t="s">
        <v>1</v>
      </c>
      <c r="F162" s="164" t="s">
        <v>1230</v>
      </c>
      <c r="H162" s="165">
        <v>1.68</v>
      </c>
      <c r="I162" s="166"/>
      <c r="L162" s="162"/>
      <c r="M162" s="167"/>
      <c r="N162" s="168"/>
      <c r="O162" s="168"/>
      <c r="P162" s="168"/>
      <c r="Q162" s="168"/>
      <c r="R162" s="168"/>
      <c r="S162" s="168"/>
      <c r="T162" s="169"/>
      <c r="AT162" s="163" t="s">
        <v>145</v>
      </c>
      <c r="AU162" s="163" t="s">
        <v>88</v>
      </c>
      <c r="AV162" s="13" t="s">
        <v>88</v>
      </c>
      <c r="AW162" s="13" t="s">
        <v>31</v>
      </c>
      <c r="AX162" s="13" t="s">
        <v>85</v>
      </c>
      <c r="AY162" s="163" t="s">
        <v>134</v>
      </c>
    </row>
    <row r="163" spans="1:65" s="14" customFormat="1">
      <c r="B163" s="170"/>
      <c r="D163" s="157" t="s">
        <v>145</v>
      </c>
      <c r="E163" s="171" t="s">
        <v>1</v>
      </c>
      <c r="F163" s="172" t="s">
        <v>203</v>
      </c>
      <c r="H163" s="171" t="s">
        <v>1</v>
      </c>
      <c r="I163" s="173"/>
      <c r="L163" s="170"/>
      <c r="M163" s="174"/>
      <c r="N163" s="175"/>
      <c r="O163" s="175"/>
      <c r="P163" s="175"/>
      <c r="Q163" s="175"/>
      <c r="R163" s="175"/>
      <c r="S163" s="175"/>
      <c r="T163" s="176"/>
      <c r="AT163" s="171" t="s">
        <v>145</v>
      </c>
      <c r="AU163" s="171" t="s">
        <v>88</v>
      </c>
      <c r="AV163" s="14" t="s">
        <v>85</v>
      </c>
      <c r="AW163" s="14" t="s">
        <v>31</v>
      </c>
      <c r="AX163" s="14" t="s">
        <v>77</v>
      </c>
      <c r="AY163" s="171" t="s">
        <v>134</v>
      </c>
    </row>
    <row r="164" spans="1:65" s="14" customFormat="1">
      <c r="B164" s="170"/>
      <c r="D164" s="157" t="s">
        <v>145</v>
      </c>
      <c r="E164" s="171" t="s">
        <v>1</v>
      </c>
      <c r="F164" s="172" t="s">
        <v>204</v>
      </c>
      <c r="H164" s="171" t="s">
        <v>1</v>
      </c>
      <c r="I164" s="173"/>
      <c r="L164" s="170"/>
      <c r="M164" s="174"/>
      <c r="N164" s="175"/>
      <c r="O164" s="175"/>
      <c r="P164" s="175"/>
      <c r="Q164" s="175"/>
      <c r="R164" s="175"/>
      <c r="S164" s="175"/>
      <c r="T164" s="176"/>
      <c r="AT164" s="171" t="s">
        <v>145</v>
      </c>
      <c r="AU164" s="171" t="s">
        <v>88</v>
      </c>
      <c r="AV164" s="14" t="s">
        <v>85</v>
      </c>
      <c r="AW164" s="14" t="s">
        <v>31</v>
      </c>
      <c r="AX164" s="14" t="s">
        <v>77</v>
      </c>
      <c r="AY164" s="171" t="s">
        <v>134</v>
      </c>
    </row>
    <row r="165" spans="1:65" s="2" customFormat="1" ht="21.75" customHeight="1">
      <c r="A165" s="32"/>
      <c r="B165" s="143"/>
      <c r="C165" s="144" t="s">
        <v>205</v>
      </c>
      <c r="D165" s="144" t="s">
        <v>136</v>
      </c>
      <c r="E165" s="145" t="s">
        <v>206</v>
      </c>
      <c r="F165" s="146" t="s">
        <v>207</v>
      </c>
      <c r="G165" s="147" t="s">
        <v>208</v>
      </c>
      <c r="H165" s="148">
        <v>13.46</v>
      </c>
      <c r="I165" s="149"/>
      <c r="J165" s="150">
        <f>ROUND(I165*H165,2)</f>
        <v>0</v>
      </c>
      <c r="K165" s="146" t="s">
        <v>140</v>
      </c>
      <c r="L165" s="33"/>
      <c r="M165" s="151" t="s">
        <v>1</v>
      </c>
      <c r="N165" s="152" t="s">
        <v>42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141</v>
      </c>
      <c r="AT165" s="155" t="s">
        <v>136</v>
      </c>
      <c r="AU165" s="155" t="s">
        <v>88</v>
      </c>
      <c r="AY165" s="17" t="s">
        <v>134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85</v>
      </c>
      <c r="BK165" s="156">
        <f>ROUND(I165*H165,2)</f>
        <v>0</v>
      </c>
      <c r="BL165" s="17" t="s">
        <v>141</v>
      </c>
      <c r="BM165" s="155" t="s">
        <v>924</v>
      </c>
    </row>
    <row r="166" spans="1:65" s="2" customFormat="1" ht="19.5">
      <c r="A166" s="32"/>
      <c r="B166" s="33"/>
      <c r="C166" s="32"/>
      <c r="D166" s="157" t="s">
        <v>143</v>
      </c>
      <c r="E166" s="32"/>
      <c r="F166" s="158" t="s">
        <v>210</v>
      </c>
      <c r="G166" s="32"/>
      <c r="H166" s="32"/>
      <c r="I166" s="159"/>
      <c r="J166" s="32"/>
      <c r="K166" s="32"/>
      <c r="L166" s="33"/>
      <c r="M166" s="160"/>
      <c r="N166" s="161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143</v>
      </c>
      <c r="AU166" s="17" t="s">
        <v>88</v>
      </c>
    </row>
    <row r="167" spans="1:65" s="14" customFormat="1">
      <c r="B167" s="170"/>
      <c r="D167" s="157" t="s">
        <v>145</v>
      </c>
      <c r="E167" s="171" t="s">
        <v>1</v>
      </c>
      <c r="F167" s="172" t="s">
        <v>211</v>
      </c>
      <c r="H167" s="171" t="s">
        <v>1</v>
      </c>
      <c r="I167" s="173"/>
      <c r="L167" s="170"/>
      <c r="M167" s="174"/>
      <c r="N167" s="175"/>
      <c r="O167" s="175"/>
      <c r="P167" s="175"/>
      <c r="Q167" s="175"/>
      <c r="R167" s="175"/>
      <c r="S167" s="175"/>
      <c r="T167" s="176"/>
      <c r="AT167" s="171" t="s">
        <v>145</v>
      </c>
      <c r="AU167" s="171" t="s">
        <v>88</v>
      </c>
      <c r="AV167" s="14" t="s">
        <v>85</v>
      </c>
      <c r="AW167" s="14" t="s">
        <v>31</v>
      </c>
      <c r="AX167" s="14" t="s">
        <v>77</v>
      </c>
      <c r="AY167" s="171" t="s">
        <v>134</v>
      </c>
    </row>
    <row r="168" spans="1:65" s="13" customFormat="1">
      <c r="B168" s="162"/>
      <c r="D168" s="157" t="s">
        <v>145</v>
      </c>
      <c r="E168" s="163" t="s">
        <v>1</v>
      </c>
      <c r="F168" s="164" t="s">
        <v>1231</v>
      </c>
      <c r="H168" s="165">
        <v>13.46</v>
      </c>
      <c r="I168" s="166"/>
      <c r="L168" s="162"/>
      <c r="M168" s="167"/>
      <c r="N168" s="168"/>
      <c r="O168" s="168"/>
      <c r="P168" s="168"/>
      <c r="Q168" s="168"/>
      <c r="R168" s="168"/>
      <c r="S168" s="168"/>
      <c r="T168" s="169"/>
      <c r="AT168" s="163" t="s">
        <v>145</v>
      </c>
      <c r="AU168" s="163" t="s">
        <v>88</v>
      </c>
      <c r="AV168" s="13" t="s">
        <v>88</v>
      </c>
      <c r="AW168" s="13" t="s">
        <v>31</v>
      </c>
      <c r="AX168" s="13" t="s">
        <v>85</v>
      </c>
      <c r="AY168" s="163" t="s">
        <v>134</v>
      </c>
    </row>
    <row r="169" spans="1:65" s="14" customFormat="1">
      <c r="B169" s="170"/>
      <c r="D169" s="157" t="s">
        <v>145</v>
      </c>
      <c r="E169" s="171" t="s">
        <v>1</v>
      </c>
      <c r="F169" s="172" t="s">
        <v>213</v>
      </c>
      <c r="H169" s="171" t="s">
        <v>1</v>
      </c>
      <c r="I169" s="173"/>
      <c r="L169" s="170"/>
      <c r="M169" s="174"/>
      <c r="N169" s="175"/>
      <c r="O169" s="175"/>
      <c r="P169" s="175"/>
      <c r="Q169" s="175"/>
      <c r="R169" s="175"/>
      <c r="S169" s="175"/>
      <c r="T169" s="176"/>
      <c r="AT169" s="171" t="s">
        <v>145</v>
      </c>
      <c r="AU169" s="171" t="s">
        <v>88</v>
      </c>
      <c r="AV169" s="14" t="s">
        <v>85</v>
      </c>
      <c r="AW169" s="14" t="s">
        <v>31</v>
      </c>
      <c r="AX169" s="14" t="s">
        <v>77</v>
      </c>
      <c r="AY169" s="171" t="s">
        <v>134</v>
      </c>
    </row>
    <row r="170" spans="1:65" s="2" customFormat="1" ht="21.75" customHeight="1">
      <c r="A170" s="32"/>
      <c r="B170" s="143"/>
      <c r="C170" s="144" t="s">
        <v>214</v>
      </c>
      <c r="D170" s="144" t="s">
        <v>136</v>
      </c>
      <c r="E170" s="145" t="s">
        <v>215</v>
      </c>
      <c r="F170" s="146" t="s">
        <v>216</v>
      </c>
      <c r="G170" s="147" t="s">
        <v>208</v>
      </c>
      <c r="H170" s="148">
        <v>13.46</v>
      </c>
      <c r="I170" s="149"/>
      <c r="J170" s="150">
        <f>ROUND(I170*H170,2)</f>
        <v>0</v>
      </c>
      <c r="K170" s="146" t="s">
        <v>140</v>
      </c>
      <c r="L170" s="33"/>
      <c r="M170" s="151" t="s">
        <v>1</v>
      </c>
      <c r="N170" s="152" t="s">
        <v>42</v>
      </c>
      <c r="O170" s="58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5" t="s">
        <v>141</v>
      </c>
      <c r="AT170" s="155" t="s">
        <v>136</v>
      </c>
      <c r="AU170" s="155" t="s">
        <v>88</v>
      </c>
      <c r="AY170" s="17" t="s">
        <v>134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7" t="s">
        <v>85</v>
      </c>
      <c r="BK170" s="156">
        <f>ROUND(I170*H170,2)</f>
        <v>0</v>
      </c>
      <c r="BL170" s="17" t="s">
        <v>141</v>
      </c>
      <c r="BM170" s="155" t="s">
        <v>926</v>
      </c>
    </row>
    <row r="171" spans="1:65" s="2" customFormat="1" ht="19.5">
      <c r="A171" s="32"/>
      <c r="B171" s="33"/>
      <c r="C171" s="32"/>
      <c r="D171" s="157" t="s">
        <v>143</v>
      </c>
      <c r="E171" s="32"/>
      <c r="F171" s="158" t="s">
        <v>218</v>
      </c>
      <c r="G171" s="32"/>
      <c r="H171" s="32"/>
      <c r="I171" s="159"/>
      <c r="J171" s="32"/>
      <c r="K171" s="32"/>
      <c r="L171" s="33"/>
      <c r="M171" s="160"/>
      <c r="N171" s="161"/>
      <c r="O171" s="58"/>
      <c r="P171" s="58"/>
      <c r="Q171" s="58"/>
      <c r="R171" s="58"/>
      <c r="S171" s="58"/>
      <c r="T171" s="5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143</v>
      </c>
      <c r="AU171" s="17" t="s">
        <v>88</v>
      </c>
    </row>
    <row r="172" spans="1:65" s="14" customFormat="1">
      <c r="B172" s="170"/>
      <c r="D172" s="157" t="s">
        <v>145</v>
      </c>
      <c r="E172" s="171" t="s">
        <v>1</v>
      </c>
      <c r="F172" s="172" t="s">
        <v>211</v>
      </c>
      <c r="H172" s="171" t="s">
        <v>1</v>
      </c>
      <c r="I172" s="173"/>
      <c r="L172" s="170"/>
      <c r="M172" s="174"/>
      <c r="N172" s="175"/>
      <c r="O172" s="175"/>
      <c r="P172" s="175"/>
      <c r="Q172" s="175"/>
      <c r="R172" s="175"/>
      <c r="S172" s="175"/>
      <c r="T172" s="176"/>
      <c r="AT172" s="171" t="s">
        <v>145</v>
      </c>
      <c r="AU172" s="171" t="s">
        <v>88</v>
      </c>
      <c r="AV172" s="14" t="s">
        <v>85</v>
      </c>
      <c r="AW172" s="14" t="s">
        <v>31</v>
      </c>
      <c r="AX172" s="14" t="s">
        <v>77</v>
      </c>
      <c r="AY172" s="171" t="s">
        <v>134</v>
      </c>
    </row>
    <row r="173" spans="1:65" s="13" customFormat="1">
      <c r="B173" s="162"/>
      <c r="D173" s="157" t="s">
        <v>145</v>
      </c>
      <c r="E173" s="163" t="s">
        <v>1</v>
      </c>
      <c r="F173" s="164" t="s">
        <v>1231</v>
      </c>
      <c r="H173" s="165">
        <v>13.46</v>
      </c>
      <c r="I173" s="166"/>
      <c r="L173" s="162"/>
      <c r="M173" s="167"/>
      <c r="N173" s="168"/>
      <c r="O173" s="168"/>
      <c r="P173" s="168"/>
      <c r="Q173" s="168"/>
      <c r="R173" s="168"/>
      <c r="S173" s="168"/>
      <c r="T173" s="169"/>
      <c r="AT173" s="163" t="s">
        <v>145</v>
      </c>
      <c r="AU173" s="163" t="s">
        <v>88</v>
      </c>
      <c r="AV173" s="13" t="s">
        <v>88</v>
      </c>
      <c r="AW173" s="13" t="s">
        <v>31</v>
      </c>
      <c r="AX173" s="13" t="s">
        <v>85</v>
      </c>
      <c r="AY173" s="163" t="s">
        <v>134</v>
      </c>
    </row>
    <row r="174" spans="1:65" s="14" customFormat="1">
      <c r="B174" s="170"/>
      <c r="D174" s="157" t="s">
        <v>145</v>
      </c>
      <c r="E174" s="171" t="s">
        <v>1</v>
      </c>
      <c r="F174" s="172" t="s">
        <v>213</v>
      </c>
      <c r="H174" s="171" t="s">
        <v>1</v>
      </c>
      <c r="I174" s="173"/>
      <c r="L174" s="170"/>
      <c r="M174" s="174"/>
      <c r="N174" s="175"/>
      <c r="O174" s="175"/>
      <c r="P174" s="175"/>
      <c r="Q174" s="175"/>
      <c r="R174" s="175"/>
      <c r="S174" s="175"/>
      <c r="T174" s="176"/>
      <c r="AT174" s="171" t="s">
        <v>145</v>
      </c>
      <c r="AU174" s="171" t="s">
        <v>88</v>
      </c>
      <c r="AV174" s="14" t="s">
        <v>85</v>
      </c>
      <c r="AW174" s="14" t="s">
        <v>31</v>
      </c>
      <c r="AX174" s="14" t="s">
        <v>77</v>
      </c>
      <c r="AY174" s="171" t="s">
        <v>134</v>
      </c>
    </row>
    <row r="175" spans="1:65" s="2" customFormat="1" ht="16.5" customHeight="1">
      <c r="A175" s="32"/>
      <c r="B175" s="143"/>
      <c r="C175" s="144" t="s">
        <v>219</v>
      </c>
      <c r="D175" s="144" t="s">
        <v>136</v>
      </c>
      <c r="E175" s="145" t="s">
        <v>220</v>
      </c>
      <c r="F175" s="146" t="s">
        <v>221</v>
      </c>
      <c r="G175" s="147" t="s">
        <v>208</v>
      </c>
      <c r="H175" s="148">
        <v>0.96</v>
      </c>
      <c r="I175" s="149"/>
      <c r="J175" s="150">
        <f>ROUND(I175*H175,2)</f>
        <v>0</v>
      </c>
      <c r="K175" s="146" t="s">
        <v>140</v>
      </c>
      <c r="L175" s="33"/>
      <c r="M175" s="151" t="s">
        <v>1</v>
      </c>
      <c r="N175" s="152" t="s">
        <v>42</v>
      </c>
      <c r="O175" s="58"/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5" t="s">
        <v>141</v>
      </c>
      <c r="AT175" s="155" t="s">
        <v>136</v>
      </c>
      <c r="AU175" s="155" t="s">
        <v>88</v>
      </c>
      <c r="AY175" s="17" t="s">
        <v>134</v>
      </c>
      <c r="BE175" s="156">
        <f>IF(N175="základní",J175,0)</f>
        <v>0</v>
      </c>
      <c r="BF175" s="156">
        <f>IF(N175="snížená",J175,0)</f>
        <v>0</v>
      </c>
      <c r="BG175" s="156">
        <f>IF(N175="zákl. přenesená",J175,0)</f>
        <v>0</v>
      </c>
      <c r="BH175" s="156">
        <f>IF(N175="sníž. přenesená",J175,0)</f>
        <v>0</v>
      </c>
      <c r="BI175" s="156">
        <f>IF(N175="nulová",J175,0)</f>
        <v>0</v>
      </c>
      <c r="BJ175" s="17" t="s">
        <v>85</v>
      </c>
      <c r="BK175" s="156">
        <f>ROUND(I175*H175,2)</f>
        <v>0</v>
      </c>
      <c r="BL175" s="17" t="s">
        <v>141</v>
      </c>
      <c r="BM175" s="155" t="s">
        <v>935</v>
      </c>
    </row>
    <row r="176" spans="1:65" s="2" customFormat="1" ht="19.5">
      <c r="A176" s="32"/>
      <c r="B176" s="33"/>
      <c r="C176" s="32"/>
      <c r="D176" s="157" t="s">
        <v>143</v>
      </c>
      <c r="E176" s="32"/>
      <c r="F176" s="158" t="s">
        <v>223</v>
      </c>
      <c r="G176" s="32"/>
      <c r="H176" s="32"/>
      <c r="I176" s="159"/>
      <c r="J176" s="32"/>
      <c r="K176" s="32"/>
      <c r="L176" s="33"/>
      <c r="M176" s="160"/>
      <c r="N176" s="161"/>
      <c r="O176" s="58"/>
      <c r="P176" s="58"/>
      <c r="Q176" s="58"/>
      <c r="R176" s="58"/>
      <c r="S176" s="58"/>
      <c r="T176" s="5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7" t="s">
        <v>143</v>
      </c>
      <c r="AU176" s="17" t="s">
        <v>88</v>
      </c>
    </row>
    <row r="177" spans="1:65" s="14" customFormat="1">
      <c r="B177" s="170"/>
      <c r="D177" s="157" t="s">
        <v>145</v>
      </c>
      <c r="E177" s="171" t="s">
        <v>1</v>
      </c>
      <c r="F177" s="172" t="s">
        <v>936</v>
      </c>
      <c r="H177" s="171" t="s">
        <v>1</v>
      </c>
      <c r="I177" s="173"/>
      <c r="L177" s="170"/>
      <c r="M177" s="174"/>
      <c r="N177" s="175"/>
      <c r="O177" s="175"/>
      <c r="P177" s="175"/>
      <c r="Q177" s="175"/>
      <c r="R177" s="175"/>
      <c r="S177" s="175"/>
      <c r="T177" s="176"/>
      <c r="AT177" s="171" t="s">
        <v>145</v>
      </c>
      <c r="AU177" s="171" t="s">
        <v>88</v>
      </c>
      <c r="AV177" s="14" t="s">
        <v>85</v>
      </c>
      <c r="AW177" s="14" t="s">
        <v>31</v>
      </c>
      <c r="AX177" s="14" t="s">
        <v>77</v>
      </c>
      <c r="AY177" s="171" t="s">
        <v>134</v>
      </c>
    </row>
    <row r="178" spans="1:65" s="13" customFormat="1">
      <c r="B178" s="162"/>
      <c r="D178" s="157" t="s">
        <v>145</v>
      </c>
      <c r="E178" s="163" t="s">
        <v>1</v>
      </c>
      <c r="F178" s="164" t="s">
        <v>1232</v>
      </c>
      <c r="H178" s="165">
        <v>0.96</v>
      </c>
      <c r="I178" s="166"/>
      <c r="L178" s="162"/>
      <c r="M178" s="167"/>
      <c r="N178" s="168"/>
      <c r="O178" s="168"/>
      <c r="P178" s="168"/>
      <c r="Q178" s="168"/>
      <c r="R178" s="168"/>
      <c r="S178" s="168"/>
      <c r="T178" s="169"/>
      <c r="AT178" s="163" t="s">
        <v>145</v>
      </c>
      <c r="AU178" s="163" t="s">
        <v>88</v>
      </c>
      <c r="AV178" s="13" t="s">
        <v>88</v>
      </c>
      <c r="AW178" s="13" t="s">
        <v>31</v>
      </c>
      <c r="AX178" s="13" t="s">
        <v>85</v>
      </c>
      <c r="AY178" s="163" t="s">
        <v>134</v>
      </c>
    </row>
    <row r="179" spans="1:65" s="2" customFormat="1" ht="16.5" customHeight="1">
      <c r="A179" s="32"/>
      <c r="B179" s="143"/>
      <c r="C179" s="144" t="s">
        <v>226</v>
      </c>
      <c r="D179" s="144" t="s">
        <v>136</v>
      </c>
      <c r="E179" s="145" t="s">
        <v>227</v>
      </c>
      <c r="F179" s="146" t="s">
        <v>228</v>
      </c>
      <c r="G179" s="147" t="s">
        <v>160</v>
      </c>
      <c r="H179" s="148">
        <v>69.760000000000005</v>
      </c>
      <c r="I179" s="149"/>
      <c r="J179" s="150">
        <f>ROUND(I179*H179,2)</f>
        <v>0</v>
      </c>
      <c r="K179" s="146" t="s">
        <v>140</v>
      </c>
      <c r="L179" s="33"/>
      <c r="M179" s="151" t="s">
        <v>1</v>
      </c>
      <c r="N179" s="152" t="s">
        <v>42</v>
      </c>
      <c r="O179" s="58"/>
      <c r="P179" s="153">
        <f>O179*H179</f>
        <v>0</v>
      </c>
      <c r="Q179" s="153">
        <v>5.8E-4</v>
      </c>
      <c r="R179" s="153">
        <f>Q179*H179</f>
        <v>4.0460800000000005E-2</v>
      </c>
      <c r="S179" s="153">
        <v>0</v>
      </c>
      <c r="T179" s="15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5" t="s">
        <v>141</v>
      </c>
      <c r="AT179" s="155" t="s">
        <v>136</v>
      </c>
      <c r="AU179" s="155" t="s">
        <v>88</v>
      </c>
      <c r="AY179" s="17" t="s">
        <v>134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7" t="s">
        <v>85</v>
      </c>
      <c r="BK179" s="156">
        <f>ROUND(I179*H179,2)</f>
        <v>0</v>
      </c>
      <c r="BL179" s="17" t="s">
        <v>141</v>
      </c>
      <c r="BM179" s="155" t="s">
        <v>946</v>
      </c>
    </row>
    <row r="180" spans="1:65" s="2" customFormat="1">
      <c r="A180" s="32"/>
      <c r="B180" s="33"/>
      <c r="C180" s="32"/>
      <c r="D180" s="157" t="s">
        <v>143</v>
      </c>
      <c r="E180" s="32"/>
      <c r="F180" s="158" t="s">
        <v>230</v>
      </c>
      <c r="G180" s="32"/>
      <c r="H180" s="32"/>
      <c r="I180" s="159"/>
      <c r="J180" s="32"/>
      <c r="K180" s="32"/>
      <c r="L180" s="33"/>
      <c r="M180" s="160"/>
      <c r="N180" s="161"/>
      <c r="O180" s="58"/>
      <c r="P180" s="58"/>
      <c r="Q180" s="58"/>
      <c r="R180" s="58"/>
      <c r="S180" s="58"/>
      <c r="T180" s="59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143</v>
      </c>
      <c r="AU180" s="17" t="s">
        <v>88</v>
      </c>
    </row>
    <row r="181" spans="1:65" s="13" customFormat="1">
      <c r="B181" s="162"/>
      <c r="D181" s="157" t="s">
        <v>145</v>
      </c>
      <c r="E181" s="163" t="s">
        <v>1</v>
      </c>
      <c r="F181" s="164" t="s">
        <v>1233</v>
      </c>
      <c r="H181" s="165">
        <v>69.760000000000005</v>
      </c>
      <c r="I181" s="166"/>
      <c r="L181" s="162"/>
      <c r="M181" s="167"/>
      <c r="N181" s="168"/>
      <c r="O181" s="168"/>
      <c r="P181" s="168"/>
      <c r="Q181" s="168"/>
      <c r="R181" s="168"/>
      <c r="S181" s="168"/>
      <c r="T181" s="169"/>
      <c r="AT181" s="163" t="s">
        <v>145</v>
      </c>
      <c r="AU181" s="163" t="s">
        <v>88</v>
      </c>
      <c r="AV181" s="13" t="s">
        <v>88</v>
      </c>
      <c r="AW181" s="13" t="s">
        <v>31</v>
      </c>
      <c r="AX181" s="13" t="s">
        <v>85</v>
      </c>
      <c r="AY181" s="163" t="s">
        <v>134</v>
      </c>
    </row>
    <row r="182" spans="1:65" s="2" customFormat="1" ht="16.5" customHeight="1">
      <c r="A182" s="32"/>
      <c r="B182" s="143"/>
      <c r="C182" s="144" t="s">
        <v>232</v>
      </c>
      <c r="D182" s="144" t="s">
        <v>136</v>
      </c>
      <c r="E182" s="145" t="s">
        <v>233</v>
      </c>
      <c r="F182" s="146" t="s">
        <v>234</v>
      </c>
      <c r="G182" s="147" t="s">
        <v>160</v>
      </c>
      <c r="H182" s="148">
        <v>69.760000000000005</v>
      </c>
      <c r="I182" s="149"/>
      <c r="J182" s="150">
        <f>ROUND(I182*H182,2)</f>
        <v>0</v>
      </c>
      <c r="K182" s="146" t="s">
        <v>140</v>
      </c>
      <c r="L182" s="33"/>
      <c r="M182" s="151" t="s">
        <v>1</v>
      </c>
      <c r="N182" s="152" t="s">
        <v>42</v>
      </c>
      <c r="O182" s="58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141</v>
      </c>
      <c r="AT182" s="155" t="s">
        <v>136</v>
      </c>
      <c r="AU182" s="155" t="s">
        <v>88</v>
      </c>
      <c r="AY182" s="17" t="s">
        <v>134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7" t="s">
        <v>85</v>
      </c>
      <c r="BK182" s="156">
        <f>ROUND(I182*H182,2)</f>
        <v>0</v>
      </c>
      <c r="BL182" s="17" t="s">
        <v>141</v>
      </c>
      <c r="BM182" s="155" t="s">
        <v>948</v>
      </c>
    </row>
    <row r="183" spans="1:65" s="2" customFormat="1">
      <c r="A183" s="32"/>
      <c r="B183" s="33"/>
      <c r="C183" s="32"/>
      <c r="D183" s="157" t="s">
        <v>143</v>
      </c>
      <c r="E183" s="32"/>
      <c r="F183" s="158" t="s">
        <v>236</v>
      </c>
      <c r="G183" s="32"/>
      <c r="H183" s="32"/>
      <c r="I183" s="159"/>
      <c r="J183" s="32"/>
      <c r="K183" s="32"/>
      <c r="L183" s="33"/>
      <c r="M183" s="160"/>
      <c r="N183" s="161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143</v>
      </c>
      <c r="AU183" s="17" t="s">
        <v>88</v>
      </c>
    </row>
    <row r="184" spans="1:65" s="13" customFormat="1">
      <c r="B184" s="162"/>
      <c r="D184" s="157" t="s">
        <v>145</v>
      </c>
      <c r="E184" s="163" t="s">
        <v>1</v>
      </c>
      <c r="F184" s="164" t="s">
        <v>1234</v>
      </c>
      <c r="H184" s="165">
        <v>69.760000000000005</v>
      </c>
      <c r="I184" s="166"/>
      <c r="L184" s="162"/>
      <c r="M184" s="167"/>
      <c r="N184" s="168"/>
      <c r="O184" s="168"/>
      <c r="P184" s="168"/>
      <c r="Q184" s="168"/>
      <c r="R184" s="168"/>
      <c r="S184" s="168"/>
      <c r="T184" s="169"/>
      <c r="AT184" s="163" t="s">
        <v>145</v>
      </c>
      <c r="AU184" s="163" t="s">
        <v>88</v>
      </c>
      <c r="AV184" s="13" t="s">
        <v>88</v>
      </c>
      <c r="AW184" s="13" t="s">
        <v>31</v>
      </c>
      <c r="AX184" s="13" t="s">
        <v>85</v>
      </c>
      <c r="AY184" s="163" t="s">
        <v>134</v>
      </c>
    </row>
    <row r="185" spans="1:65" s="2" customFormat="1" ht="21.75" customHeight="1">
      <c r="A185" s="32"/>
      <c r="B185" s="143"/>
      <c r="C185" s="144" t="s">
        <v>8</v>
      </c>
      <c r="D185" s="144" t="s">
        <v>136</v>
      </c>
      <c r="E185" s="145" t="s">
        <v>249</v>
      </c>
      <c r="F185" s="146" t="s">
        <v>250</v>
      </c>
      <c r="G185" s="147" t="s">
        <v>208</v>
      </c>
      <c r="H185" s="148">
        <v>50.2</v>
      </c>
      <c r="I185" s="149"/>
      <c r="J185" s="150">
        <f>ROUND(I185*H185,2)</f>
        <v>0</v>
      </c>
      <c r="K185" s="146" t="s">
        <v>140</v>
      </c>
      <c r="L185" s="33"/>
      <c r="M185" s="151" t="s">
        <v>1</v>
      </c>
      <c r="N185" s="152" t="s">
        <v>42</v>
      </c>
      <c r="O185" s="58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141</v>
      </c>
      <c r="AT185" s="155" t="s">
        <v>136</v>
      </c>
      <c r="AU185" s="155" t="s">
        <v>88</v>
      </c>
      <c r="AY185" s="17" t="s">
        <v>134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85</v>
      </c>
      <c r="BK185" s="156">
        <f>ROUND(I185*H185,2)</f>
        <v>0</v>
      </c>
      <c r="BL185" s="17" t="s">
        <v>141</v>
      </c>
      <c r="BM185" s="155" t="s">
        <v>950</v>
      </c>
    </row>
    <row r="186" spans="1:65" s="2" customFormat="1" ht="19.5">
      <c r="A186" s="32"/>
      <c r="B186" s="33"/>
      <c r="C186" s="32"/>
      <c r="D186" s="157" t="s">
        <v>143</v>
      </c>
      <c r="E186" s="32"/>
      <c r="F186" s="158" t="s">
        <v>252</v>
      </c>
      <c r="G186" s="32"/>
      <c r="H186" s="32"/>
      <c r="I186" s="159"/>
      <c r="J186" s="32"/>
      <c r="K186" s="32"/>
      <c r="L186" s="33"/>
      <c r="M186" s="160"/>
      <c r="N186" s="161"/>
      <c r="O186" s="58"/>
      <c r="P186" s="58"/>
      <c r="Q186" s="58"/>
      <c r="R186" s="58"/>
      <c r="S186" s="58"/>
      <c r="T186" s="5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143</v>
      </c>
      <c r="AU186" s="17" t="s">
        <v>88</v>
      </c>
    </row>
    <row r="187" spans="1:65" s="14" customFormat="1">
      <c r="B187" s="170"/>
      <c r="D187" s="157" t="s">
        <v>145</v>
      </c>
      <c r="E187" s="171" t="s">
        <v>1</v>
      </c>
      <c r="F187" s="172" t="s">
        <v>253</v>
      </c>
      <c r="H187" s="171" t="s">
        <v>1</v>
      </c>
      <c r="I187" s="173"/>
      <c r="L187" s="170"/>
      <c r="M187" s="174"/>
      <c r="N187" s="175"/>
      <c r="O187" s="175"/>
      <c r="P187" s="175"/>
      <c r="Q187" s="175"/>
      <c r="R187" s="175"/>
      <c r="S187" s="175"/>
      <c r="T187" s="176"/>
      <c r="AT187" s="171" t="s">
        <v>145</v>
      </c>
      <c r="AU187" s="171" t="s">
        <v>88</v>
      </c>
      <c r="AV187" s="14" t="s">
        <v>85</v>
      </c>
      <c r="AW187" s="14" t="s">
        <v>31</v>
      </c>
      <c r="AX187" s="14" t="s">
        <v>77</v>
      </c>
      <c r="AY187" s="171" t="s">
        <v>134</v>
      </c>
    </row>
    <row r="188" spans="1:65" s="13" customFormat="1">
      <c r="B188" s="162"/>
      <c r="D188" s="157" t="s">
        <v>145</v>
      </c>
      <c r="E188" s="163" t="s">
        <v>1</v>
      </c>
      <c r="F188" s="164" t="s">
        <v>1235</v>
      </c>
      <c r="H188" s="165">
        <v>50.2</v>
      </c>
      <c r="I188" s="166"/>
      <c r="L188" s="162"/>
      <c r="M188" s="167"/>
      <c r="N188" s="168"/>
      <c r="O188" s="168"/>
      <c r="P188" s="168"/>
      <c r="Q188" s="168"/>
      <c r="R188" s="168"/>
      <c r="S188" s="168"/>
      <c r="T188" s="169"/>
      <c r="AT188" s="163" t="s">
        <v>145</v>
      </c>
      <c r="AU188" s="163" t="s">
        <v>88</v>
      </c>
      <c r="AV188" s="13" t="s">
        <v>88</v>
      </c>
      <c r="AW188" s="13" t="s">
        <v>31</v>
      </c>
      <c r="AX188" s="13" t="s">
        <v>85</v>
      </c>
      <c r="AY188" s="163" t="s">
        <v>134</v>
      </c>
    </row>
    <row r="189" spans="1:65" s="2" customFormat="1" ht="21.75" customHeight="1">
      <c r="A189" s="32"/>
      <c r="B189" s="143"/>
      <c r="C189" s="144" t="s">
        <v>243</v>
      </c>
      <c r="D189" s="144" t="s">
        <v>136</v>
      </c>
      <c r="E189" s="145" t="s">
        <v>256</v>
      </c>
      <c r="F189" s="146" t="s">
        <v>257</v>
      </c>
      <c r="G189" s="147" t="s">
        <v>208</v>
      </c>
      <c r="H189" s="148">
        <v>1.82</v>
      </c>
      <c r="I189" s="149"/>
      <c r="J189" s="150">
        <f>ROUND(I189*H189,2)</f>
        <v>0</v>
      </c>
      <c r="K189" s="146" t="s">
        <v>140</v>
      </c>
      <c r="L189" s="33"/>
      <c r="M189" s="151" t="s">
        <v>1</v>
      </c>
      <c r="N189" s="152" t="s">
        <v>42</v>
      </c>
      <c r="O189" s="58"/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5" t="s">
        <v>141</v>
      </c>
      <c r="AT189" s="155" t="s">
        <v>136</v>
      </c>
      <c r="AU189" s="155" t="s">
        <v>88</v>
      </c>
      <c r="AY189" s="17" t="s">
        <v>134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7" t="s">
        <v>85</v>
      </c>
      <c r="BK189" s="156">
        <f>ROUND(I189*H189,2)</f>
        <v>0</v>
      </c>
      <c r="BL189" s="17" t="s">
        <v>141</v>
      </c>
      <c r="BM189" s="155" t="s">
        <v>952</v>
      </c>
    </row>
    <row r="190" spans="1:65" s="2" customFormat="1" ht="19.5">
      <c r="A190" s="32"/>
      <c r="B190" s="33"/>
      <c r="C190" s="32"/>
      <c r="D190" s="157" t="s">
        <v>143</v>
      </c>
      <c r="E190" s="32"/>
      <c r="F190" s="158" t="s">
        <v>259</v>
      </c>
      <c r="G190" s="32"/>
      <c r="H190" s="32"/>
      <c r="I190" s="159"/>
      <c r="J190" s="32"/>
      <c r="K190" s="32"/>
      <c r="L190" s="33"/>
      <c r="M190" s="160"/>
      <c r="N190" s="161"/>
      <c r="O190" s="58"/>
      <c r="P190" s="58"/>
      <c r="Q190" s="58"/>
      <c r="R190" s="58"/>
      <c r="S190" s="58"/>
      <c r="T190" s="59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143</v>
      </c>
      <c r="AU190" s="17" t="s">
        <v>88</v>
      </c>
    </row>
    <row r="191" spans="1:65" s="14" customFormat="1">
      <c r="B191" s="170"/>
      <c r="D191" s="157" t="s">
        <v>145</v>
      </c>
      <c r="E191" s="171" t="s">
        <v>1</v>
      </c>
      <c r="F191" s="172" t="s">
        <v>261</v>
      </c>
      <c r="H191" s="171" t="s">
        <v>1</v>
      </c>
      <c r="I191" s="173"/>
      <c r="L191" s="170"/>
      <c r="M191" s="174"/>
      <c r="N191" s="175"/>
      <c r="O191" s="175"/>
      <c r="P191" s="175"/>
      <c r="Q191" s="175"/>
      <c r="R191" s="175"/>
      <c r="S191" s="175"/>
      <c r="T191" s="176"/>
      <c r="AT191" s="171" t="s">
        <v>145</v>
      </c>
      <c r="AU191" s="171" t="s">
        <v>88</v>
      </c>
      <c r="AV191" s="14" t="s">
        <v>85</v>
      </c>
      <c r="AW191" s="14" t="s">
        <v>31</v>
      </c>
      <c r="AX191" s="14" t="s">
        <v>77</v>
      </c>
      <c r="AY191" s="171" t="s">
        <v>134</v>
      </c>
    </row>
    <row r="192" spans="1:65" s="14" customFormat="1">
      <c r="B192" s="170"/>
      <c r="D192" s="157" t="s">
        <v>145</v>
      </c>
      <c r="E192" s="171" t="s">
        <v>1</v>
      </c>
      <c r="F192" s="172" t="s">
        <v>260</v>
      </c>
      <c r="H192" s="171" t="s">
        <v>1</v>
      </c>
      <c r="I192" s="173"/>
      <c r="L192" s="170"/>
      <c r="M192" s="174"/>
      <c r="N192" s="175"/>
      <c r="O192" s="175"/>
      <c r="P192" s="175"/>
      <c r="Q192" s="175"/>
      <c r="R192" s="175"/>
      <c r="S192" s="175"/>
      <c r="T192" s="176"/>
      <c r="AT192" s="171" t="s">
        <v>145</v>
      </c>
      <c r="AU192" s="171" t="s">
        <v>88</v>
      </c>
      <c r="AV192" s="14" t="s">
        <v>85</v>
      </c>
      <c r="AW192" s="14" t="s">
        <v>31</v>
      </c>
      <c r="AX192" s="14" t="s">
        <v>77</v>
      </c>
      <c r="AY192" s="171" t="s">
        <v>134</v>
      </c>
    </row>
    <row r="193" spans="1:65" s="13" customFormat="1">
      <c r="B193" s="162"/>
      <c r="D193" s="157" t="s">
        <v>145</v>
      </c>
      <c r="E193" s="163" t="s">
        <v>1</v>
      </c>
      <c r="F193" s="164" t="s">
        <v>1236</v>
      </c>
      <c r="H193" s="165">
        <v>1.82</v>
      </c>
      <c r="I193" s="166"/>
      <c r="L193" s="162"/>
      <c r="M193" s="167"/>
      <c r="N193" s="168"/>
      <c r="O193" s="168"/>
      <c r="P193" s="168"/>
      <c r="Q193" s="168"/>
      <c r="R193" s="168"/>
      <c r="S193" s="168"/>
      <c r="T193" s="169"/>
      <c r="AT193" s="163" t="s">
        <v>145</v>
      </c>
      <c r="AU193" s="163" t="s">
        <v>88</v>
      </c>
      <c r="AV193" s="13" t="s">
        <v>88</v>
      </c>
      <c r="AW193" s="13" t="s">
        <v>31</v>
      </c>
      <c r="AX193" s="13" t="s">
        <v>85</v>
      </c>
      <c r="AY193" s="163" t="s">
        <v>134</v>
      </c>
    </row>
    <row r="194" spans="1:65" s="2" customFormat="1" ht="24.2" customHeight="1">
      <c r="A194" s="32"/>
      <c r="B194" s="143"/>
      <c r="C194" s="144" t="s">
        <v>248</v>
      </c>
      <c r="D194" s="144" t="s">
        <v>136</v>
      </c>
      <c r="E194" s="145" t="s">
        <v>264</v>
      </c>
      <c r="F194" s="146" t="s">
        <v>265</v>
      </c>
      <c r="G194" s="147" t="s">
        <v>208</v>
      </c>
      <c r="H194" s="148">
        <v>1.82</v>
      </c>
      <c r="I194" s="149"/>
      <c r="J194" s="150">
        <f>ROUND(I194*H194,2)</f>
        <v>0</v>
      </c>
      <c r="K194" s="146" t="s">
        <v>140</v>
      </c>
      <c r="L194" s="33"/>
      <c r="M194" s="151" t="s">
        <v>1</v>
      </c>
      <c r="N194" s="152" t="s">
        <v>42</v>
      </c>
      <c r="O194" s="58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141</v>
      </c>
      <c r="AT194" s="155" t="s">
        <v>136</v>
      </c>
      <c r="AU194" s="155" t="s">
        <v>88</v>
      </c>
      <c r="AY194" s="17" t="s">
        <v>134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7" t="s">
        <v>85</v>
      </c>
      <c r="BK194" s="156">
        <f>ROUND(I194*H194,2)</f>
        <v>0</v>
      </c>
      <c r="BL194" s="17" t="s">
        <v>141</v>
      </c>
      <c r="BM194" s="155" t="s">
        <v>954</v>
      </c>
    </row>
    <row r="195" spans="1:65" s="2" customFormat="1" ht="19.5">
      <c r="A195" s="32"/>
      <c r="B195" s="33"/>
      <c r="C195" s="32"/>
      <c r="D195" s="157" t="s">
        <v>143</v>
      </c>
      <c r="E195" s="32"/>
      <c r="F195" s="158" t="s">
        <v>267</v>
      </c>
      <c r="G195" s="32"/>
      <c r="H195" s="32"/>
      <c r="I195" s="159"/>
      <c r="J195" s="32"/>
      <c r="K195" s="32"/>
      <c r="L195" s="33"/>
      <c r="M195" s="160"/>
      <c r="N195" s="161"/>
      <c r="O195" s="58"/>
      <c r="P195" s="58"/>
      <c r="Q195" s="58"/>
      <c r="R195" s="58"/>
      <c r="S195" s="58"/>
      <c r="T195" s="5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143</v>
      </c>
      <c r="AU195" s="17" t="s">
        <v>88</v>
      </c>
    </row>
    <row r="196" spans="1:65" s="14" customFormat="1">
      <c r="B196" s="170"/>
      <c r="D196" s="157" t="s">
        <v>145</v>
      </c>
      <c r="E196" s="171" t="s">
        <v>1</v>
      </c>
      <c r="F196" s="172" t="s">
        <v>261</v>
      </c>
      <c r="H196" s="171" t="s">
        <v>1</v>
      </c>
      <c r="I196" s="173"/>
      <c r="L196" s="170"/>
      <c r="M196" s="174"/>
      <c r="N196" s="175"/>
      <c r="O196" s="175"/>
      <c r="P196" s="175"/>
      <c r="Q196" s="175"/>
      <c r="R196" s="175"/>
      <c r="S196" s="175"/>
      <c r="T196" s="176"/>
      <c r="AT196" s="171" t="s">
        <v>145</v>
      </c>
      <c r="AU196" s="171" t="s">
        <v>88</v>
      </c>
      <c r="AV196" s="14" t="s">
        <v>85</v>
      </c>
      <c r="AW196" s="14" t="s">
        <v>31</v>
      </c>
      <c r="AX196" s="14" t="s">
        <v>77</v>
      </c>
      <c r="AY196" s="171" t="s">
        <v>134</v>
      </c>
    </row>
    <row r="197" spans="1:65" s="13" customFormat="1">
      <c r="B197" s="162"/>
      <c r="D197" s="157" t="s">
        <v>145</v>
      </c>
      <c r="E197" s="163" t="s">
        <v>1</v>
      </c>
      <c r="F197" s="164" t="s">
        <v>1237</v>
      </c>
      <c r="H197" s="165">
        <v>1.82</v>
      </c>
      <c r="I197" s="166"/>
      <c r="L197" s="162"/>
      <c r="M197" s="167"/>
      <c r="N197" s="168"/>
      <c r="O197" s="168"/>
      <c r="P197" s="168"/>
      <c r="Q197" s="168"/>
      <c r="R197" s="168"/>
      <c r="S197" s="168"/>
      <c r="T197" s="169"/>
      <c r="AT197" s="163" t="s">
        <v>145</v>
      </c>
      <c r="AU197" s="163" t="s">
        <v>88</v>
      </c>
      <c r="AV197" s="13" t="s">
        <v>88</v>
      </c>
      <c r="AW197" s="13" t="s">
        <v>31</v>
      </c>
      <c r="AX197" s="13" t="s">
        <v>85</v>
      </c>
      <c r="AY197" s="163" t="s">
        <v>134</v>
      </c>
    </row>
    <row r="198" spans="1:65" s="2" customFormat="1" ht="16.5" customHeight="1">
      <c r="A198" s="32"/>
      <c r="B198" s="143"/>
      <c r="C198" s="144" t="s">
        <v>255</v>
      </c>
      <c r="D198" s="144" t="s">
        <v>136</v>
      </c>
      <c r="E198" s="145" t="s">
        <v>280</v>
      </c>
      <c r="F198" s="146" t="s">
        <v>281</v>
      </c>
      <c r="G198" s="147" t="s">
        <v>208</v>
      </c>
      <c r="H198" s="148">
        <v>25.1</v>
      </c>
      <c r="I198" s="149"/>
      <c r="J198" s="150">
        <f>ROUND(I198*H198,2)</f>
        <v>0</v>
      </c>
      <c r="K198" s="146" t="s">
        <v>140</v>
      </c>
      <c r="L198" s="33"/>
      <c r="M198" s="151" t="s">
        <v>1</v>
      </c>
      <c r="N198" s="152" t="s">
        <v>42</v>
      </c>
      <c r="O198" s="58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141</v>
      </c>
      <c r="AT198" s="155" t="s">
        <v>136</v>
      </c>
      <c r="AU198" s="155" t="s">
        <v>88</v>
      </c>
      <c r="AY198" s="17" t="s">
        <v>134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85</v>
      </c>
      <c r="BK198" s="156">
        <f>ROUND(I198*H198,2)</f>
        <v>0</v>
      </c>
      <c r="BL198" s="17" t="s">
        <v>141</v>
      </c>
      <c r="BM198" s="155" t="s">
        <v>956</v>
      </c>
    </row>
    <row r="199" spans="1:65" s="2" customFormat="1" ht="19.5">
      <c r="A199" s="32"/>
      <c r="B199" s="33"/>
      <c r="C199" s="32"/>
      <c r="D199" s="157" t="s">
        <v>143</v>
      </c>
      <c r="E199" s="32"/>
      <c r="F199" s="158" t="s">
        <v>283</v>
      </c>
      <c r="G199" s="32"/>
      <c r="H199" s="32"/>
      <c r="I199" s="159"/>
      <c r="J199" s="32"/>
      <c r="K199" s="32"/>
      <c r="L199" s="33"/>
      <c r="M199" s="160"/>
      <c r="N199" s="161"/>
      <c r="O199" s="58"/>
      <c r="P199" s="58"/>
      <c r="Q199" s="58"/>
      <c r="R199" s="58"/>
      <c r="S199" s="58"/>
      <c r="T199" s="59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7" t="s">
        <v>143</v>
      </c>
      <c r="AU199" s="17" t="s">
        <v>88</v>
      </c>
    </row>
    <row r="200" spans="1:65" s="14" customFormat="1">
      <c r="B200" s="170"/>
      <c r="D200" s="157" t="s">
        <v>145</v>
      </c>
      <c r="E200" s="171" t="s">
        <v>1</v>
      </c>
      <c r="F200" s="172" t="s">
        <v>284</v>
      </c>
      <c r="H200" s="171" t="s">
        <v>1</v>
      </c>
      <c r="I200" s="173"/>
      <c r="L200" s="170"/>
      <c r="M200" s="174"/>
      <c r="N200" s="175"/>
      <c r="O200" s="175"/>
      <c r="P200" s="175"/>
      <c r="Q200" s="175"/>
      <c r="R200" s="175"/>
      <c r="S200" s="175"/>
      <c r="T200" s="176"/>
      <c r="AT200" s="171" t="s">
        <v>145</v>
      </c>
      <c r="AU200" s="171" t="s">
        <v>88</v>
      </c>
      <c r="AV200" s="14" t="s">
        <v>85</v>
      </c>
      <c r="AW200" s="14" t="s">
        <v>31</v>
      </c>
      <c r="AX200" s="14" t="s">
        <v>77</v>
      </c>
      <c r="AY200" s="171" t="s">
        <v>134</v>
      </c>
    </row>
    <row r="201" spans="1:65" s="13" customFormat="1">
      <c r="B201" s="162"/>
      <c r="D201" s="157" t="s">
        <v>145</v>
      </c>
      <c r="E201" s="163" t="s">
        <v>1</v>
      </c>
      <c r="F201" s="164" t="s">
        <v>1238</v>
      </c>
      <c r="H201" s="165">
        <v>25.1</v>
      </c>
      <c r="I201" s="166"/>
      <c r="L201" s="162"/>
      <c r="M201" s="167"/>
      <c r="N201" s="168"/>
      <c r="O201" s="168"/>
      <c r="P201" s="168"/>
      <c r="Q201" s="168"/>
      <c r="R201" s="168"/>
      <c r="S201" s="168"/>
      <c r="T201" s="169"/>
      <c r="AT201" s="163" t="s">
        <v>145</v>
      </c>
      <c r="AU201" s="163" t="s">
        <v>88</v>
      </c>
      <c r="AV201" s="13" t="s">
        <v>88</v>
      </c>
      <c r="AW201" s="13" t="s">
        <v>31</v>
      </c>
      <c r="AX201" s="13" t="s">
        <v>85</v>
      </c>
      <c r="AY201" s="163" t="s">
        <v>134</v>
      </c>
    </row>
    <row r="202" spans="1:65" s="2" customFormat="1" ht="16.5" customHeight="1">
      <c r="A202" s="32"/>
      <c r="B202" s="143"/>
      <c r="C202" s="144" t="s">
        <v>263</v>
      </c>
      <c r="D202" s="144" t="s">
        <v>136</v>
      </c>
      <c r="E202" s="145" t="s">
        <v>287</v>
      </c>
      <c r="F202" s="146" t="s">
        <v>288</v>
      </c>
      <c r="G202" s="147" t="s">
        <v>289</v>
      </c>
      <c r="H202" s="148">
        <v>3.2759999999999998</v>
      </c>
      <c r="I202" s="149"/>
      <c r="J202" s="150">
        <f>ROUND(I202*H202,2)</f>
        <v>0</v>
      </c>
      <c r="K202" s="146" t="s">
        <v>140</v>
      </c>
      <c r="L202" s="33"/>
      <c r="M202" s="151" t="s">
        <v>1</v>
      </c>
      <c r="N202" s="152" t="s">
        <v>42</v>
      </c>
      <c r="O202" s="58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141</v>
      </c>
      <c r="AT202" s="155" t="s">
        <v>136</v>
      </c>
      <c r="AU202" s="155" t="s">
        <v>88</v>
      </c>
      <c r="AY202" s="17" t="s">
        <v>134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85</v>
      </c>
      <c r="BK202" s="156">
        <f>ROUND(I202*H202,2)</f>
        <v>0</v>
      </c>
      <c r="BL202" s="17" t="s">
        <v>141</v>
      </c>
      <c r="BM202" s="155" t="s">
        <v>958</v>
      </c>
    </row>
    <row r="203" spans="1:65" s="2" customFormat="1">
      <c r="A203" s="32"/>
      <c r="B203" s="33"/>
      <c r="C203" s="32"/>
      <c r="D203" s="157" t="s">
        <v>143</v>
      </c>
      <c r="E203" s="32"/>
      <c r="F203" s="158" t="s">
        <v>291</v>
      </c>
      <c r="G203" s="32"/>
      <c r="H203" s="32"/>
      <c r="I203" s="159"/>
      <c r="J203" s="32"/>
      <c r="K203" s="32"/>
      <c r="L203" s="33"/>
      <c r="M203" s="160"/>
      <c r="N203" s="161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143</v>
      </c>
      <c r="AU203" s="17" t="s">
        <v>88</v>
      </c>
    </row>
    <row r="204" spans="1:65" s="13" customFormat="1">
      <c r="B204" s="162"/>
      <c r="D204" s="157" t="s">
        <v>145</v>
      </c>
      <c r="E204" s="163" t="s">
        <v>1</v>
      </c>
      <c r="F204" s="164" t="s">
        <v>1239</v>
      </c>
      <c r="H204" s="165">
        <v>3.2759999999999998</v>
      </c>
      <c r="I204" s="166"/>
      <c r="L204" s="162"/>
      <c r="M204" s="167"/>
      <c r="N204" s="168"/>
      <c r="O204" s="168"/>
      <c r="P204" s="168"/>
      <c r="Q204" s="168"/>
      <c r="R204" s="168"/>
      <c r="S204" s="168"/>
      <c r="T204" s="169"/>
      <c r="AT204" s="163" t="s">
        <v>145</v>
      </c>
      <c r="AU204" s="163" t="s">
        <v>88</v>
      </c>
      <c r="AV204" s="13" t="s">
        <v>88</v>
      </c>
      <c r="AW204" s="13" t="s">
        <v>31</v>
      </c>
      <c r="AX204" s="13" t="s">
        <v>85</v>
      </c>
      <c r="AY204" s="163" t="s">
        <v>134</v>
      </c>
    </row>
    <row r="205" spans="1:65" s="2" customFormat="1" ht="16.5" customHeight="1">
      <c r="A205" s="32"/>
      <c r="B205" s="143"/>
      <c r="C205" s="144" t="s">
        <v>269</v>
      </c>
      <c r="D205" s="144" t="s">
        <v>136</v>
      </c>
      <c r="E205" s="145" t="s">
        <v>294</v>
      </c>
      <c r="F205" s="146" t="s">
        <v>295</v>
      </c>
      <c r="G205" s="147" t="s">
        <v>208</v>
      </c>
      <c r="H205" s="148">
        <v>17.579999999999998</v>
      </c>
      <c r="I205" s="149"/>
      <c r="J205" s="150">
        <f>ROUND(I205*H205,2)</f>
        <v>0</v>
      </c>
      <c r="K205" s="146" t="s">
        <v>140</v>
      </c>
      <c r="L205" s="33"/>
      <c r="M205" s="151" t="s">
        <v>1</v>
      </c>
      <c r="N205" s="152" t="s">
        <v>42</v>
      </c>
      <c r="O205" s="58"/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5" t="s">
        <v>141</v>
      </c>
      <c r="AT205" s="155" t="s">
        <v>136</v>
      </c>
      <c r="AU205" s="155" t="s">
        <v>88</v>
      </c>
      <c r="AY205" s="17" t="s">
        <v>134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7" t="s">
        <v>85</v>
      </c>
      <c r="BK205" s="156">
        <f>ROUND(I205*H205,2)</f>
        <v>0</v>
      </c>
      <c r="BL205" s="17" t="s">
        <v>141</v>
      </c>
      <c r="BM205" s="155" t="s">
        <v>960</v>
      </c>
    </row>
    <row r="206" spans="1:65" s="2" customFormat="1" ht="19.5">
      <c r="A206" s="32"/>
      <c r="B206" s="33"/>
      <c r="C206" s="32"/>
      <c r="D206" s="157" t="s">
        <v>143</v>
      </c>
      <c r="E206" s="32"/>
      <c r="F206" s="158" t="s">
        <v>297</v>
      </c>
      <c r="G206" s="32"/>
      <c r="H206" s="32"/>
      <c r="I206" s="159"/>
      <c r="J206" s="32"/>
      <c r="K206" s="32"/>
      <c r="L206" s="33"/>
      <c r="M206" s="160"/>
      <c r="N206" s="161"/>
      <c r="O206" s="58"/>
      <c r="P206" s="58"/>
      <c r="Q206" s="58"/>
      <c r="R206" s="58"/>
      <c r="S206" s="58"/>
      <c r="T206" s="5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143</v>
      </c>
      <c r="AU206" s="17" t="s">
        <v>88</v>
      </c>
    </row>
    <row r="207" spans="1:65" s="14" customFormat="1">
      <c r="B207" s="170"/>
      <c r="D207" s="157" t="s">
        <v>145</v>
      </c>
      <c r="E207" s="171" t="s">
        <v>1</v>
      </c>
      <c r="F207" s="172" t="s">
        <v>298</v>
      </c>
      <c r="H207" s="171" t="s">
        <v>1</v>
      </c>
      <c r="I207" s="173"/>
      <c r="L207" s="170"/>
      <c r="M207" s="174"/>
      <c r="N207" s="175"/>
      <c r="O207" s="175"/>
      <c r="P207" s="175"/>
      <c r="Q207" s="175"/>
      <c r="R207" s="175"/>
      <c r="S207" s="175"/>
      <c r="T207" s="176"/>
      <c r="AT207" s="171" t="s">
        <v>145</v>
      </c>
      <c r="AU207" s="171" t="s">
        <v>88</v>
      </c>
      <c r="AV207" s="14" t="s">
        <v>85</v>
      </c>
      <c r="AW207" s="14" t="s">
        <v>31</v>
      </c>
      <c r="AX207" s="14" t="s">
        <v>77</v>
      </c>
      <c r="AY207" s="171" t="s">
        <v>134</v>
      </c>
    </row>
    <row r="208" spans="1:65" s="13" customFormat="1">
      <c r="B208" s="162"/>
      <c r="D208" s="157" t="s">
        <v>145</v>
      </c>
      <c r="E208" s="163" t="s">
        <v>1</v>
      </c>
      <c r="F208" s="164" t="s">
        <v>1240</v>
      </c>
      <c r="H208" s="165">
        <v>17.579999999999998</v>
      </c>
      <c r="I208" s="166"/>
      <c r="L208" s="162"/>
      <c r="M208" s="167"/>
      <c r="N208" s="168"/>
      <c r="O208" s="168"/>
      <c r="P208" s="168"/>
      <c r="Q208" s="168"/>
      <c r="R208" s="168"/>
      <c r="S208" s="168"/>
      <c r="T208" s="169"/>
      <c r="AT208" s="163" t="s">
        <v>145</v>
      </c>
      <c r="AU208" s="163" t="s">
        <v>88</v>
      </c>
      <c r="AV208" s="13" t="s">
        <v>88</v>
      </c>
      <c r="AW208" s="13" t="s">
        <v>31</v>
      </c>
      <c r="AX208" s="13" t="s">
        <v>85</v>
      </c>
      <c r="AY208" s="163" t="s">
        <v>134</v>
      </c>
    </row>
    <row r="209" spans="1:65" s="2" customFormat="1" ht="16.5" customHeight="1">
      <c r="A209" s="32"/>
      <c r="B209" s="143"/>
      <c r="C209" s="144" t="s">
        <v>7</v>
      </c>
      <c r="D209" s="144" t="s">
        <v>136</v>
      </c>
      <c r="E209" s="145" t="s">
        <v>301</v>
      </c>
      <c r="F209" s="146" t="s">
        <v>302</v>
      </c>
      <c r="G209" s="147" t="s">
        <v>208</v>
      </c>
      <c r="H209" s="148">
        <v>7.52</v>
      </c>
      <c r="I209" s="149"/>
      <c r="J209" s="150">
        <f>ROUND(I209*H209,2)</f>
        <v>0</v>
      </c>
      <c r="K209" s="146" t="s">
        <v>140</v>
      </c>
      <c r="L209" s="33"/>
      <c r="M209" s="151" t="s">
        <v>1</v>
      </c>
      <c r="N209" s="152" t="s">
        <v>42</v>
      </c>
      <c r="O209" s="58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5" t="s">
        <v>141</v>
      </c>
      <c r="AT209" s="155" t="s">
        <v>136</v>
      </c>
      <c r="AU209" s="155" t="s">
        <v>88</v>
      </c>
      <c r="AY209" s="17" t="s">
        <v>134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7" t="s">
        <v>85</v>
      </c>
      <c r="BK209" s="156">
        <f>ROUND(I209*H209,2)</f>
        <v>0</v>
      </c>
      <c r="BL209" s="17" t="s">
        <v>141</v>
      </c>
      <c r="BM209" s="155" t="s">
        <v>961</v>
      </c>
    </row>
    <row r="210" spans="1:65" s="2" customFormat="1" ht="19.5">
      <c r="A210" s="32"/>
      <c r="B210" s="33"/>
      <c r="C210" s="32"/>
      <c r="D210" s="157" t="s">
        <v>143</v>
      </c>
      <c r="E210" s="32"/>
      <c r="F210" s="158" t="s">
        <v>304</v>
      </c>
      <c r="G210" s="32"/>
      <c r="H210" s="32"/>
      <c r="I210" s="159"/>
      <c r="J210" s="32"/>
      <c r="K210" s="32"/>
      <c r="L210" s="33"/>
      <c r="M210" s="160"/>
      <c r="N210" s="161"/>
      <c r="O210" s="58"/>
      <c r="P210" s="58"/>
      <c r="Q210" s="58"/>
      <c r="R210" s="58"/>
      <c r="S210" s="58"/>
      <c r="T210" s="59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7" t="s">
        <v>143</v>
      </c>
      <c r="AU210" s="17" t="s">
        <v>88</v>
      </c>
    </row>
    <row r="211" spans="1:65" s="14" customFormat="1">
      <c r="B211" s="170"/>
      <c r="D211" s="157" t="s">
        <v>145</v>
      </c>
      <c r="E211" s="171" t="s">
        <v>1</v>
      </c>
      <c r="F211" s="172" t="s">
        <v>962</v>
      </c>
      <c r="H211" s="171" t="s">
        <v>1</v>
      </c>
      <c r="I211" s="173"/>
      <c r="L211" s="170"/>
      <c r="M211" s="174"/>
      <c r="N211" s="175"/>
      <c r="O211" s="175"/>
      <c r="P211" s="175"/>
      <c r="Q211" s="175"/>
      <c r="R211" s="175"/>
      <c r="S211" s="175"/>
      <c r="T211" s="176"/>
      <c r="AT211" s="171" t="s">
        <v>145</v>
      </c>
      <c r="AU211" s="171" t="s">
        <v>88</v>
      </c>
      <c r="AV211" s="14" t="s">
        <v>85</v>
      </c>
      <c r="AW211" s="14" t="s">
        <v>31</v>
      </c>
      <c r="AX211" s="14" t="s">
        <v>77</v>
      </c>
      <c r="AY211" s="171" t="s">
        <v>134</v>
      </c>
    </row>
    <row r="212" spans="1:65" s="13" customFormat="1">
      <c r="B212" s="162"/>
      <c r="D212" s="157" t="s">
        <v>145</v>
      </c>
      <c r="E212" s="163" t="s">
        <v>1</v>
      </c>
      <c r="F212" s="164" t="s">
        <v>1241</v>
      </c>
      <c r="H212" s="165">
        <v>7.52</v>
      </c>
      <c r="I212" s="166"/>
      <c r="L212" s="162"/>
      <c r="M212" s="167"/>
      <c r="N212" s="168"/>
      <c r="O212" s="168"/>
      <c r="P212" s="168"/>
      <c r="Q212" s="168"/>
      <c r="R212" s="168"/>
      <c r="S212" s="168"/>
      <c r="T212" s="169"/>
      <c r="AT212" s="163" t="s">
        <v>145</v>
      </c>
      <c r="AU212" s="163" t="s">
        <v>88</v>
      </c>
      <c r="AV212" s="13" t="s">
        <v>88</v>
      </c>
      <c r="AW212" s="13" t="s">
        <v>31</v>
      </c>
      <c r="AX212" s="13" t="s">
        <v>85</v>
      </c>
      <c r="AY212" s="163" t="s">
        <v>134</v>
      </c>
    </row>
    <row r="213" spans="1:65" s="2" customFormat="1" ht="16.5" customHeight="1">
      <c r="A213" s="32"/>
      <c r="B213" s="143"/>
      <c r="C213" s="144" t="s">
        <v>279</v>
      </c>
      <c r="D213" s="144" t="s">
        <v>136</v>
      </c>
      <c r="E213" s="145" t="s">
        <v>308</v>
      </c>
      <c r="F213" s="146" t="s">
        <v>309</v>
      </c>
      <c r="G213" s="147" t="s">
        <v>208</v>
      </c>
      <c r="H213" s="148">
        <v>7.52</v>
      </c>
      <c r="I213" s="149"/>
      <c r="J213" s="150">
        <f>ROUND(I213*H213,2)</f>
        <v>0</v>
      </c>
      <c r="K213" s="146" t="s">
        <v>140</v>
      </c>
      <c r="L213" s="33"/>
      <c r="M213" s="151" t="s">
        <v>1</v>
      </c>
      <c r="N213" s="152" t="s">
        <v>42</v>
      </c>
      <c r="O213" s="58"/>
      <c r="P213" s="153">
        <f>O213*H213</f>
        <v>0</v>
      </c>
      <c r="Q213" s="153">
        <v>0</v>
      </c>
      <c r="R213" s="153">
        <f>Q213*H213</f>
        <v>0</v>
      </c>
      <c r="S213" s="153">
        <v>0</v>
      </c>
      <c r="T213" s="15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5" t="s">
        <v>141</v>
      </c>
      <c r="AT213" s="155" t="s">
        <v>136</v>
      </c>
      <c r="AU213" s="155" t="s">
        <v>88</v>
      </c>
      <c r="AY213" s="17" t="s">
        <v>134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7" t="s">
        <v>85</v>
      </c>
      <c r="BK213" s="156">
        <f>ROUND(I213*H213,2)</f>
        <v>0</v>
      </c>
      <c r="BL213" s="17" t="s">
        <v>141</v>
      </c>
      <c r="BM213" s="155" t="s">
        <v>964</v>
      </c>
    </row>
    <row r="214" spans="1:65" s="2" customFormat="1">
      <c r="A214" s="32"/>
      <c r="B214" s="33"/>
      <c r="C214" s="32"/>
      <c r="D214" s="157" t="s">
        <v>143</v>
      </c>
      <c r="E214" s="32"/>
      <c r="F214" s="158" t="s">
        <v>311</v>
      </c>
      <c r="G214" s="32"/>
      <c r="H214" s="32"/>
      <c r="I214" s="159"/>
      <c r="J214" s="32"/>
      <c r="K214" s="32"/>
      <c r="L214" s="33"/>
      <c r="M214" s="160"/>
      <c r="N214" s="161"/>
      <c r="O214" s="58"/>
      <c r="P214" s="58"/>
      <c r="Q214" s="58"/>
      <c r="R214" s="58"/>
      <c r="S214" s="58"/>
      <c r="T214" s="59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143</v>
      </c>
      <c r="AU214" s="17" t="s">
        <v>88</v>
      </c>
    </row>
    <row r="215" spans="1:65" s="13" customFormat="1">
      <c r="B215" s="162"/>
      <c r="D215" s="157" t="s">
        <v>145</v>
      </c>
      <c r="E215" s="163" t="s">
        <v>1</v>
      </c>
      <c r="F215" s="164" t="s">
        <v>1242</v>
      </c>
      <c r="H215" s="165">
        <v>7.52</v>
      </c>
      <c r="I215" s="166"/>
      <c r="L215" s="162"/>
      <c r="M215" s="167"/>
      <c r="N215" s="168"/>
      <c r="O215" s="168"/>
      <c r="P215" s="168"/>
      <c r="Q215" s="168"/>
      <c r="R215" s="168"/>
      <c r="S215" s="168"/>
      <c r="T215" s="169"/>
      <c r="AT215" s="163" t="s">
        <v>145</v>
      </c>
      <c r="AU215" s="163" t="s">
        <v>88</v>
      </c>
      <c r="AV215" s="13" t="s">
        <v>88</v>
      </c>
      <c r="AW215" s="13" t="s">
        <v>31</v>
      </c>
      <c r="AX215" s="13" t="s">
        <v>85</v>
      </c>
      <c r="AY215" s="163" t="s">
        <v>134</v>
      </c>
    </row>
    <row r="216" spans="1:65" s="2" customFormat="1" ht="16.5" customHeight="1">
      <c r="A216" s="32"/>
      <c r="B216" s="143"/>
      <c r="C216" s="144" t="s">
        <v>286</v>
      </c>
      <c r="D216" s="144" t="s">
        <v>136</v>
      </c>
      <c r="E216" s="145" t="s">
        <v>314</v>
      </c>
      <c r="F216" s="146" t="s">
        <v>315</v>
      </c>
      <c r="G216" s="147" t="s">
        <v>160</v>
      </c>
      <c r="H216" s="148">
        <v>1.68</v>
      </c>
      <c r="I216" s="149"/>
      <c r="J216" s="150">
        <f>ROUND(I216*H216,2)</f>
        <v>0</v>
      </c>
      <c r="K216" s="146" t="s">
        <v>140</v>
      </c>
      <c r="L216" s="33"/>
      <c r="M216" s="151" t="s">
        <v>1</v>
      </c>
      <c r="N216" s="152" t="s">
        <v>42</v>
      </c>
      <c r="O216" s="58"/>
      <c r="P216" s="153">
        <f>O216*H216</f>
        <v>0</v>
      </c>
      <c r="Q216" s="153">
        <v>0</v>
      </c>
      <c r="R216" s="153">
        <f>Q216*H216</f>
        <v>0</v>
      </c>
      <c r="S216" s="153">
        <v>0</v>
      </c>
      <c r="T216" s="154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5" t="s">
        <v>141</v>
      </c>
      <c r="AT216" s="155" t="s">
        <v>136</v>
      </c>
      <c r="AU216" s="155" t="s">
        <v>88</v>
      </c>
      <c r="AY216" s="17" t="s">
        <v>134</v>
      </c>
      <c r="BE216" s="156">
        <f>IF(N216="základní",J216,0)</f>
        <v>0</v>
      </c>
      <c r="BF216" s="156">
        <f>IF(N216="snížená",J216,0)</f>
        <v>0</v>
      </c>
      <c r="BG216" s="156">
        <f>IF(N216="zákl. přenesená",J216,0)</f>
        <v>0</v>
      </c>
      <c r="BH216" s="156">
        <f>IF(N216="sníž. přenesená",J216,0)</f>
        <v>0</v>
      </c>
      <c r="BI216" s="156">
        <f>IF(N216="nulová",J216,0)</f>
        <v>0</v>
      </c>
      <c r="BJ216" s="17" t="s">
        <v>85</v>
      </c>
      <c r="BK216" s="156">
        <f>ROUND(I216*H216,2)</f>
        <v>0</v>
      </c>
      <c r="BL216" s="17" t="s">
        <v>141</v>
      </c>
      <c r="BM216" s="155" t="s">
        <v>1243</v>
      </c>
    </row>
    <row r="217" spans="1:65" s="2" customFormat="1">
      <c r="A217" s="32"/>
      <c r="B217" s="33"/>
      <c r="C217" s="32"/>
      <c r="D217" s="157" t="s">
        <v>143</v>
      </c>
      <c r="E217" s="32"/>
      <c r="F217" s="158" t="s">
        <v>317</v>
      </c>
      <c r="G217" s="32"/>
      <c r="H217" s="32"/>
      <c r="I217" s="159"/>
      <c r="J217" s="32"/>
      <c r="K217" s="32"/>
      <c r="L217" s="33"/>
      <c r="M217" s="160"/>
      <c r="N217" s="161"/>
      <c r="O217" s="58"/>
      <c r="P217" s="58"/>
      <c r="Q217" s="58"/>
      <c r="R217" s="58"/>
      <c r="S217" s="58"/>
      <c r="T217" s="5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143</v>
      </c>
      <c r="AU217" s="17" t="s">
        <v>88</v>
      </c>
    </row>
    <row r="218" spans="1:65" s="13" customFormat="1">
      <c r="B218" s="162"/>
      <c r="D218" s="157" t="s">
        <v>145</v>
      </c>
      <c r="E218" s="163" t="s">
        <v>1</v>
      </c>
      <c r="F218" s="164" t="s">
        <v>1244</v>
      </c>
      <c r="H218" s="165">
        <v>1.68</v>
      </c>
      <c r="I218" s="166"/>
      <c r="L218" s="162"/>
      <c r="M218" s="167"/>
      <c r="N218" s="168"/>
      <c r="O218" s="168"/>
      <c r="P218" s="168"/>
      <c r="Q218" s="168"/>
      <c r="R218" s="168"/>
      <c r="S218" s="168"/>
      <c r="T218" s="169"/>
      <c r="AT218" s="163" t="s">
        <v>145</v>
      </c>
      <c r="AU218" s="163" t="s">
        <v>88</v>
      </c>
      <c r="AV218" s="13" t="s">
        <v>88</v>
      </c>
      <c r="AW218" s="13" t="s">
        <v>31</v>
      </c>
      <c r="AX218" s="13" t="s">
        <v>85</v>
      </c>
      <c r="AY218" s="163" t="s">
        <v>134</v>
      </c>
    </row>
    <row r="219" spans="1:65" s="2" customFormat="1" ht="16.5" customHeight="1">
      <c r="A219" s="32"/>
      <c r="B219" s="143"/>
      <c r="C219" s="144" t="s">
        <v>293</v>
      </c>
      <c r="D219" s="144" t="s">
        <v>136</v>
      </c>
      <c r="E219" s="145" t="s">
        <v>320</v>
      </c>
      <c r="F219" s="146" t="s">
        <v>321</v>
      </c>
      <c r="G219" s="147" t="s">
        <v>160</v>
      </c>
      <c r="H219" s="148">
        <v>1.68</v>
      </c>
      <c r="I219" s="149"/>
      <c r="J219" s="150">
        <f>ROUND(I219*H219,2)</f>
        <v>0</v>
      </c>
      <c r="K219" s="146" t="s">
        <v>140</v>
      </c>
      <c r="L219" s="33"/>
      <c r="M219" s="151" t="s">
        <v>1</v>
      </c>
      <c r="N219" s="152" t="s">
        <v>42</v>
      </c>
      <c r="O219" s="58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5" t="s">
        <v>141</v>
      </c>
      <c r="AT219" s="155" t="s">
        <v>136</v>
      </c>
      <c r="AU219" s="155" t="s">
        <v>88</v>
      </c>
      <c r="AY219" s="17" t="s">
        <v>134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7" t="s">
        <v>85</v>
      </c>
      <c r="BK219" s="156">
        <f>ROUND(I219*H219,2)</f>
        <v>0</v>
      </c>
      <c r="BL219" s="17" t="s">
        <v>141</v>
      </c>
      <c r="BM219" s="155" t="s">
        <v>1245</v>
      </c>
    </row>
    <row r="220" spans="1:65" s="2" customFormat="1">
      <c r="A220" s="32"/>
      <c r="B220" s="33"/>
      <c r="C220" s="32"/>
      <c r="D220" s="157" t="s">
        <v>143</v>
      </c>
      <c r="E220" s="32"/>
      <c r="F220" s="158" t="s">
        <v>323</v>
      </c>
      <c r="G220" s="32"/>
      <c r="H220" s="32"/>
      <c r="I220" s="159"/>
      <c r="J220" s="32"/>
      <c r="K220" s="32"/>
      <c r="L220" s="33"/>
      <c r="M220" s="160"/>
      <c r="N220" s="161"/>
      <c r="O220" s="58"/>
      <c r="P220" s="58"/>
      <c r="Q220" s="58"/>
      <c r="R220" s="58"/>
      <c r="S220" s="58"/>
      <c r="T220" s="59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143</v>
      </c>
      <c r="AU220" s="17" t="s">
        <v>88</v>
      </c>
    </row>
    <row r="221" spans="1:65" s="13" customFormat="1">
      <c r="B221" s="162"/>
      <c r="D221" s="157" t="s">
        <v>145</v>
      </c>
      <c r="E221" s="163" t="s">
        <v>1</v>
      </c>
      <c r="F221" s="164" t="s">
        <v>1246</v>
      </c>
      <c r="H221" s="165">
        <v>1.68</v>
      </c>
      <c r="I221" s="166"/>
      <c r="L221" s="162"/>
      <c r="M221" s="167"/>
      <c r="N221" s="168"/>
      <c r="O221" s="168"/>
      <c r="P221" s="168"/>
      <c r="Q221" s="168"/>
      <c r="R221" s="168"/>
      <c r="S221" s="168"/>
      <c r="T221" s="169"/>
      <c r="AT221" s="163" t="s">
        <v>145</v>
      </c>
      <c r="AU221" s="163" t="s">
        <v>88</v>
      </c>
      <c r="AV221" s="13" t="s">
        <v>88</v>
      </c>
      <c r="AW221" s="13" t="s">
        <v>31</v>
      </c>
      <c r="AX221" s="13" t="s">
        <v>85</v>
      </c>
      <c r="AY221" s="163" t="s">
        <v>134</v>
      </c>
    </row>
    <row r="222" spans="1:65" s="2" customFormat="1" ht="16.5" customHeight="1">
      <c r="A222" s="32"/>
      <c r="B222" s="143"/>
      <c r="C222" s="185" t="s">
        <v>300</v>
      </c>
      <c r="D222" s="185" t="s">
        <v>326</v>
      </c>
      <c r="E222" s="186" t="s">
        <v>327</v>
      </c>
      <c r="F222" s="187" t="s">
        <v>328</v>
      </c>
      <c r="G222" s="188" t="s">
        <v>329</v>
      </c>
      <c r="H222" s="189">
        <v>0.05</v>
      </c>
      <c r="I222" s="190"/>
      <c r="J222" s="191">
        <f>ROUND(I222*H222,2)</f>
        <v>0</v>
      </c>
      <c r="K222" s="187" t="s">
        <v>140</v>
      </c>
      <c r="L222" s="192"/>
      <c r="M222" s="193" t="s">
        <v>1</v>
      </c>
      <c r="N222" s="194" t="s">
        <v>42</v>
      </c>
      <c r="O222" s="58"/>
      <c r="P222" s="153">
        <f>O222*H222</f>
        <v>0</v>
      </c>
      <c r="Q222" s="153">
        <v>1E-3</v>
      </c>
      <c r="R222" s="153">
        <f>Q222*H222</f>
        <v>5.0000000000000002E-5</v>
      </c>
      <c r="S222" s="153">
        <v>0</v>
      </c>
      <c r="T222" s="15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190</v>
      </c>
      <c r="AT222" s="155" t="s">
        <v>326</v>
      </c>
      <c r="AU222" s="155" t="s">
        <v>88</v>
      </c>
      <c r="AY222" s="17" t="s">
        <v>134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7" t="s">
        <v>85</v>
      </c>
      <c r="BK222" s="156">
        <f>ROUND(I222*H222,2)</f>
        <v>0</v>
      </c>
      <c r="BL222" s="17" t="s">
        <v>141</v>
      </c>
      <c r="BM222" s="155" t="s">
        <v>1247</v>
      </c>
    </row>
    <row r="223" spans="1:65" s="2" customFormat="1">
      <c r="A223" s="32"/>
      <c r="B223" s="33"/>
      <c r="C223" s="32"/>
      <c r="D223" s="157" t="s">
        <v>143</v>
      </c>
      <c r="E223" s="32"/>
      <c r="F223" s="158" t="s">
        <v>328</v>
      </c>
      <c r="G223" s="32"/>
      <c r="H223" s="32"/>
      <c r="I223" s="159"/>
      <c r="J223" s="32"/>
      <c r="K223" s="32"/>
      <c r="L223" s="33"/>
      <c r="M223" s="160"/>
      <c r="N223" s="161"/>
      <c r="O223" s="58"/>
      <c r="P223" s="58"/>
      <c r="Q223" s="58"/>
      <c r="R223" s="58"/>
      <c r="S223" s="58"/>
      <c r="T223" s="5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143</v>
      </c>
      <c r="AU223" s="17" t="s">
        <v>88</v>
      </c>
    </row>
    <row r="224" spans="1:65" s="14" customFormat="1">
      <c r="B224" s="170"/>
      <c r="D224" s="157" t="s">
        <v>145</v>
      </c>
      <c r="E224" s="171" t="s">
        <v>1</v>
      </c>
      <c r="F224" s="172" t="s">
        <v>331</v>
      </c>
      <c r="H224" s="171" t="s">
        <v>1</v>
      </c>
      <c r="I224" s="173"/>
      <c r="L224" s="170"/>
      <c r="M224" s="174"/>
      <c r="N224" s="175"/>
      <c r="O224" s="175"/>
      <c r="P224" s="175"/>
      <c r="Q224" s="175"/>
      <c r="R224" s="175"/>
      <c r="S224" s="175"/>
      <c r="T224" s="176"/>
      <c r="AT224" s="171" t="s">
        <v>145</v>
      </c>
      <c r="AU224" s="171" t="s">
        <v>88</v>
      </c>
      <c r="AV224" s="14" t="s">
        <v>85</v>
      </c>
      <c r="AW224" s="14" t="s">
        <v>31</v>
      </c>
      <c r="AX224" s="14" t="s">
        <v>77</v>
      </c>
      <c r="AY224" s="171" t="s">
        <v>134</v>
      </c>
    </row>
    <row r="225" spans="1:65" s="13" customFormat="1">
      <c r="B225" s="162"/>
      <c r="D225" s="157" t="s">
        <v>145</v>
      </c>
      <c r="E225" s="163" t="s">
        <v>1</v>
      </c>
      <c r="F225" s="164" t="s">
        <v>1248</v>
      </c>
      <c r="H225" s="165">
        <v>0.05</v>
      </c>
      <c r="I225" s="166"/>
      <c r="L225" s="162"/>
      <c r="M225" s="167"/>
      <c r="N225" s="168"/>
      <c r="O225" s="168"/>
      <c r="P225" s="168"/>
      <c r="Q225" s="168"/>
      <c r="R225" s="168"/>
      <c r="S225" s="168"/>
      <c r="T225" s="169"/>
      <c r="AT225" s="163" t="s">
        <v>145</v>
      </c>
      <c r="AU225" s="163" t="s">
        <v>88</v>
      </c>
      <c r="AV225" s="13" t="s">
        <v>88</v>
      </c>
      <c r="AW225" s="13" t="s">
        <v>31</v>
      </c>
      <c r="AX225" s="13" t="s">
        <v>85</v>
      </c>
      <c r="AY225" s="163" t="s">
        <v>134</v>
      </c>
    </row>
    <row r="226" spans="1:65" s="2" customFormat="1" ht="16.5" customHeight="1">
      <c r="A226" s="32"/>
      <c r="B226" s="143"/>
      <c r="C226" s="144" t="s">
        <v>307</v>
      </c>
      <c r="D226" s="144" t="s">
        <v>136</v>
      </c>
      <c r="E226" s="145" t="s">
        <v>334</v>
      </c>
      <c r="F226" s="146" t="s">
        <v>335</v>
      </c>
      <c r="G226" s="147" t="s">
        <v>160</v>
      </c>
      <c r="H226" s="148">
        <v>1.68</v>
      </c>
      <c r="I226" s="149"/>
      <c r="J226" s="150">
        <f>ROUND(I226*H226,2)</f>
        <v>0</v>
      </c>
      <c r="K226" s="146" t="s">
        <v>140</v>
      </c>
      <c r="L226" s="33"/>
      <c r="M226" s="151" t="s">
        <v>1</v>
      </c>
      <c r="N226" s="152" t="s">
        <v>42</v>
      </c>
      <c r="O226" s="58"/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5" t="s">
        <v>141</v>
      </c>
      <c r="AT226" s="155" t="s">
        <v>136</v>
      </c>
      <c r="AU226" s="155" t="s">
        <v>88</v>
      </c>
      <c r="AY226" s="17" t="s">
        <v>134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7" t="s">
        <v>85</v>
      </c>
      <c r="BK226" s="156">
        <f>ROUND(I226*H226,2)</f>
        <v>0</v>
      </c>
      <c r="BL226" s="17" t="s">
        <v>141</v>
      </c>
      <c r="BM226" s="155" t="s">
        <v>1249</v>
      </c>
    </row>
    <row r="227" spans="1:65" s="2" customFormat="1">
      <c r="A227" s="32"/>
      <c r="B227" s="33"/>
      <c r="C227" s="32"/>
      <c r="D227" s="157" t="s">
        <v>143</v>
      </c>
      <c r="E227" s="32"/>
      <c r="F227" s="158" t="s">
        <v>337</v>
      </c>
      <c r="G227" s="32"/>
      <c r="H227" s="32"/>
      <c r="I227" s="159"/>
      <c r="J227" s="32"/>
      <c r="K227" s="32"/>
      <c r="L227" s="33"/>
      <c r="M227" s="160"/>
      <c r="N227" s="161"/>
      <c r="O227" s="58"/>
      <c r="P227" s="58"/>
      <c r="Q227" s="58"/>
      <c r="R227" s="58"/>
      <c r="S227" s="58"/>
      <c r="T227" s="5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7" t="s">
        <v>143</v>
      </c>
      <c r="AU227" s="17" t="s">
        <v>88</v>
      </c>
    </row>
    <row r="228" spans="1:65" s="13" customFormat="1">
      <c r="B228" s="162"/>
      <c r="D228" s="157" t="s">
        <v>145</v>
      </c>
      <c r="E228" s="163" t="s">
        <v>1</v>
      </c>
      <c r="F228" s="164" t="s">
        <v>1250</v>
      </c>
      <c r="H228" s="165">
        <v>1.68</v>
      </c>
      <c r="I228" s="166"/>
      <c r="L228" s="162"/>
      <c r="M228" s="167"/>
      <c r="N228" s="168"/>
      <c r="O228" s="168"/>
      <c r="P228" s="168"/>
      <c r="Q228" s="168"/>
      <c r="R228" s="168"/>
      <c r="S228" s="168"/>
      <c r="T228" s="169"/>
      <c r="AT228" s="163" t="s">
        <v>145</v>
      </c>
      <c r="AU228" s="163" t="s">
        <v>88</v>
      </c>
      <c r="AV228" s="13" t="s">
        <v>88</v>
      </c>
      <c r="AW228" s="13" t="s">
        <v>31</v>
      </c>
      <c r="AX228" s="13" t="s">
        <v>85</v>
      </c>
      <c r="AY228" s="163" t="s">
        <v>134</v>
      </c>
    </row>
    <row r="229" spans="1:65" s="2" customFormat="1" ht="16.5" customHeight="1">
      <c r="A229" s="32"/>
      <c r="B229" s="143"/>
      <c r="C229" s="144" t="s">
        <v>313</v>
      </c>
      <c r="D229" s="144" t="s">
        <v>136</v>
      </c>
      <c r="E229" s="145" t="s">
        <v>340</v>
      </c>
      <c r="F229" s="146" t="s">
        <v>341</v>
      </c>
      <c r="G229" s="147" t="s">
        <v>160</v>
      </c>
      <c r="H229" s="148">
        <v>17.440000000000001</v>
      </c>
      <c r="I229" s="149"/>
      <c r="J229" s="150">
        <f>ROUND(I229*H229,2)</f>
        <v>0</v>
      </c>
      <c r="K229" s="146" t="s">
        <v>140</v>
      </c>
      <c r="L229" s="33"/>
      <c r="M229" s="151" t="s">
        <v>1</v>
      </c>
      <c r="N229" s="152" t="s">
        <v>42</v>
      </c>
      <c r="O229" s="58"/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5" t="s">
        <v>141</v>
      </c>
      <c r="AT229" s="155" t="s">
        <v>136</v>
      </c>
      <c r="AU229" s="155" t="s">
        <v>88</v>
      </c>
      <c r="AY229" s="17" t="s">
        <v>134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7" t="s">
        <v>85</v>
      </c>
      <c r="BK229" s="156">
        <f>ROUND(I229*H229,2)</f>
        <v>0</v>
      </c>
      <c r="BL229" s="17" t="s">
        <v>141</v>
      </c>
      <c r="BM229" s="155" t="s">
        <v>966</v>
      </c>
    </row>
    <row r="230" spans="1:65" s="2" customFormat="1">
      <c r="A230" s="32"/>
      <c r="B230" s="33"/>
      <c r="C230" s="32"/>
      <c r="D230" s="157" t="s">
        <v>143</v>
      </c>
      <c r="E230" s="32"/>
      <c r="F230" s="158" t="s">
        <v>343</v>
      </c>
      <c r="G230" s="32"/>
      <c r="H230" s="32"/>
      <c r="I230" s="159"/>
      <c r="J230" s="32"/>
      <c r="K230" s="32"/>
      <c r="L230" s="33"/>
      <c r="M230" s="160"/>
      <c r="N230" s="161"/>
      <c r="O230" s="58"/>
      <c r="P230" s="58"/>
      <c r="Q230" s="58"/>
      <c r="R230" s="58"/>
      <c r="S230" s="58"/>
      <c r="T230" s="59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143</v>
      </c>
      <c r="AU230" s="17" t="s">
        <v>88</v>
      </c>
    </row>
    <row r="231" spans="1:65" s="14" customFormat="1">
      <c r="B231" s="170"/>
      <c r="D231" s="157" t="s">
        <v>145</v>
      </c>
      <c r="E231" s="171" t="s">
        <v>1</v>
      </c>
      <c r="F231" s="172" t="s">
        <v>344</v>
      </c>
      <c r="H231" s="171" t="s">
        <v>1</v>
      </c>
      <c r="I231" s="173"/>
      <c r="L231" s="170"/>
      <c r="M231" s="174"/>
      <c r="N231" s="175"/>
      <c r="O231" s="175"/>
      <c r="P231" s="175"/>
      <c r="Q231" s="175"/>
      <c r="R231" s="175"/>
      <c r="S231" s="175"/>
      <c r="T231" s="176"/>
      <c r="AT231" s="171" t="s">
        <v>145</v>
      </c>
      <c r="AU231" s="171" t="s">
        <v>88</v>
      </c>
      <c r="AV231" s="14" t="s">
        <v>85</v>
      </c>
      <c r="AW231" s="14" t="s">
        <v>31</v>
      </c>
      <c r="AX231" s="14" t="s">
        <v>77</v>
      </c>
      <c r="AY231" s="171" t="s">
        <v>134</v>
      </c>
    </row>
    <row r="232" spans="1:65" s="13" customFormat="1">
      <c r="B232" s="162"/>
      <c r="D232" s="157" t="s">
        <v>145</v>
      </c>
      <c r="E232" s="163" t="s">
        <v>1</v>
      </c>
      <c r="F232" s="164" t="s">
        <v>1251</v>
      </c>
      <c r="H232" s="165">
        <v>17.440000000000001</v>
      </c>
      <c r="I232" s="166"/>
      <c r="L232" s="162"/>
      <c r="M232" s="167"/>
      <c r="N232" s="168"/>
      <c r="O232" s="168"/>
      <c r="P232" s="168"/>
      <c r="Q232" s="168"/>
      <c r="R232" s="168"/>
      <c r="S232" s="168"/>
      <c r="T232" s="169"/>
      <c r="AT232" s="163" t="s">
        <v>145</v>
      </c>
      <c r="AU232" s="163" t="s">
        <v>88</v>
      </c>
      <c r="AV232" s="13" t="s">
        <v>88</v>
      </c>
      <c r="AW232" s="13" t="s">
        <v>31</v>
      </c>
      <c r="AX232" s="13" t="s">
        <v>85</v>
      </c>
      <c r="AY232" s="163" t="s">
        <v>134</v>
      </c>
    </row>
    <row r="233" spans="1:65" s="2" customFormat="1" ht="16.5" customHeight="1">
      <c r="A233" s="32"/>
      <c r="B233" s="143"/>
      <c r="C233" s="144" t="s">
        <v>319</v>
      </c>
      <c r="D233" s="144" t="s">
        <v>136</v>
      </c>
      <c r="E233" s="145" t="s">
        <v>346</v>
      </c>
      <c r="F233" s="146" t="s">
        <v>347</v>
      </c>
      <c r="G233" s="147" t="s">
        <v>208</v>
      </c>
      <c r="H233" s="148">
        <v>0.16800000000000001</v>
      </c>
      <c r="I233" s="149"/>
      <c r="J233" s="150">
        <f>ROUND(I233*H233,2)</f>
        <v>0</v>
      </c>
      <c r="K233" s="146" t="s">
        <v>140</v>
      </c>
      <c r="L233" s="33"/>
      <c r="M233" s="151" t="s">
        <v>1</v>
      </c>
      <c r="N233" s="152" t="s">
        <v>42</v>
      </c>
      <c r="O233" s="58"/>
      <c r="P233" s="153">
        <f>O233*H233</f>
        <v>0</v>
      </c>
      <c r="Q233" s="153">
        <v>0</v>
      </c>
      <c r="R233" s="153">
        <f>Q233*H233</f>
        <v>0</v>
      </c>
      <c r="S233" s="153">
        <v>0</v>
      </c>
      <c r="T233" s="154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5" t="s">
        <v>141</v>
      </c>
      <c r="AT233" s="155" t="s">
        <v>136</v>
      </c>
      <c r="AU233" s="155" t="s">
        <v>88</v>
      </c>
      <c r="AY233" s="17" t="s">
        <v>134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7" t="s">
        <v>85</v>
      </c>
      <c r="BK233" s="156">
        <f>ROUND(I233*H233,2)</f>
        <v>0</v>
      </c>
      <c r="BL233" s="17" t="s">
        <v>141</v>
      </c>
      <c r="BM233" s="155" t="s">
        <v>1252</v>
      </c>
    </row>
    <row r="234" spans="1:65" s="2" customFormat="1">
      <c r="A234" s="32"/>
      <c r="B234" s="33"/>
      <c r="C234" s="32"/>
      <c r="D234" s="157" t="s">
        <v>143</v>
      </c>
      <c r="E234" s="32"/>
      <c r="F234" s="158" t="s">
        <v>349</v>
      </c>
      <c r="G234" s="32"/>
      <c r="H234" s="32"/>
      <c r="I234" s="159"/>
      <c r="J234" s="32"/>
      <c r="K234" s="32"/>
      <c r="L234" s="33"/>
      <c r="M234" s="160"/>
      <c r="N234" s="161"/>
      <c r="O234" s="58"/>
      <c r="P234" s="58"/>
      <c r="Q234" s="58"/>
      <c r="R234" s="58"/>
      <c r="S234" s="58"/>
      <c r="T234" s="59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7" t="s">
        <v>143</v>
      </c>
      <c r="AU234" s="17" t="s">
        <v>88</v>
      </c>
    </row>
    <row r="235" spans="1:65" s="14" customFormat="1">
      <c r="B235" s="170"/>
      <c r="D235" s="157" t="s">
        <v>145</v>
      </c>
      <c r="E235" s="171" t="s">
        <v>1</v>
      </c>
      <c r="F235" s="172" t="s">
        <v>350</v>
      </c>
      <c r="H235" s="171" t="s">
        <v>1</v>
      </c>
      <c r="I235" s="173"/>
      <c r="L235" s="170"/>
      <c r="M235" s="174"/>
      <c r="N235" s="175"/>
      <c r="O235" s="175"/>
      <c r="P235" s="175"/>
      <c r="Q235" s="175"/>
      <c r="R235" s="175"/>
      <c r="S235" s="175"/>
      <c r="T235" s="176"/>
      <c r="AT235" s="171" t="s">
        <v>145</v>
      </c>
      <c r="AU235" s="171" t="s">
        <v>88</v>
      </c>
      <c r="AV235" s="14" t="s">
        <v>85</v>
      </c>
      <c r="AW235" s="14" t="s">
        <v>31</v>
      </c>
      <c r="AX235" s="14" t="s">
        <v>77</v>
      </c>
      <c r="AY235" s="171" t="s">
        <v>134</v>
      </c>
    </row>
    <row r="236" spans="1:65" s="13" customFormat="1">
      <c r="B236" s="162"/>
      <c r="D236" s="157" t="s">
        <v>145</v>
      </c>
      <c r="E236" s="163" t="s">
        <v>1</v>
      </c>
      <c r="F236" s="164" t="s">
        <v>1253</v>
      </c>
      <c r="H236" s="165">
        <v>0.16800000000000001</v>
      </c>
      <c r="I236" s="166"/>
      <c r="L236" s="162"/>
      <c r="M236" s="167"/>
      <c r="N236" s="168"/>
      <c r="O236" s="168"/>
      <c r="P236" s="168"/>
      <c r="Q236" s="168"/>
      <c r="R236" s="168"/>
      <c r="S236" s="168"/>
      <c r="T236" s="169"/>
      <c r="AT236" s="163" t="s">
        <v>145</v>
      </c>
      <c r="AU236" s="163" t="s">
        <v>88</v>
      </c>
      <c r="AV236" s="13" t="s">
        <v>88</v>
      </c>
      <c r="AW236" s="13" t="s">
        <v>31</v>
      </c>
      <c r="AX236" s="13" t="s">
        <v>85</v>
      </c>
      <c r="AY236" s="163" t="s">
        <v>134</v>
      </c>
    </row>
    <row r="237" spans="1:65" s="12" customFormat="1" ht="22.9" customHeight="1">
      <c r="B237" s="130"/>
      <c r="D237" s="131" t="s">
        <v>76</v>
      </c>
      <c r="E237" s="141" t="s">
        <v>141</v>
      </c>
      <c r="F237" s="141" t="s">
        <v>360</v>
      </c>
      <c r="I237" s="133"/>
      <c r="J237" s="142">
        <f>BK237</f>
        <v>0</v>
      </c>
      <c r="L237" s="130"/>
      <c r="M237" s="135"/>
      <c r="N237" s="136"/>
      <c r="O237" s="136"/>
      <c r="P237" s="137">
        <f>SUM(P238:P240)</f>
        <v>0</v>
      </c>
      <c r="Q237" s="136"/>
      <c r="R237" s="137">
        <f>SUM(R238:R240)</f>
        <v>0</v>
      </c>
      <c r="S237" s="136"/>
      <c r="T237" s="138">
        <f>SUM(T238:T240)</f>
        <v>0</v>
      </c>
      <c r="AR237" s="131" t="s">
        <v>85</v>
      </c>
      <c r="AT237" s="139" t="s">
        <v>76</v>
      </c>
      <c r="AU237" s="139" t="s">
        <v>85</v>
      </c>
      <c r="AY237" s="131" t="s">
        <v>134</v>
      </c>
      <c r="BK237" s="140">
        <f>SUM(BK238:BK240)</f>
        <v>0</v>
      </c>
    </row>
    <row r="238" spans="1:65" s="2" customFormat="1" ht="16.5" customHeight="1">
      <c r="A238" s="32"/>
      <c r="B238" s="143"/>
      <c r="C238" s="144" t="s">
        <v>325</v>
      </c>
      <c r="D238" s="144" t="s">
        <v>136</v>
      </c>
      <c r="E238" s="145" t="s">
        <v>362</v>
      </c>
      <c r="F238" s="146" t="s">
        <v>363</v>
      </c>
      <c r="G238" s="147" t="s">
        <v>208</v>
      </c>
      <c r="H238" s="148">
        <v>2.44</v>
      </c>
      <c r="I238" s="149"/>
      <c r="J238" s="150">
        <f>ROUND(I238*H238,2)</f>
        <v>0</v>
      </c>
      <c r="K238" s="146" t="s">
        <v>140</v>
      </c>
      <c r="L238" s="33"/>
      <c r="M238" s="151" t="s">
        <v>1</v>
      </c>
      <c r="N238" s="152" t="s">
        <v>42</v>
      </c>
      <c r="O238" s="58"/>
      <c r="P238" s="153">
        <f>O238*H238</f>
        <v>0</v>
      </c>
      <c r="Q238" s="153">
        <v>0</v>
      </c>
      <c r="R238" s="153">
        <f>Q238*H238</f>
        <v>0</v>
      </c>
      <c r="S238" s="153">
        <v>0</v>
      </c>
      <c r="T238" s="15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5" t="s">
        <v>141</v>
      </c>
      <c r="AT238" s="155" t="s">
        <v>136</v>
      </c>
      <c r="AU238" s="155" t="s">
        <v>88</v>
      </c>
      <c r="AY238" s="17" t="s">
        <v>134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7" t="s">
        <v>85</v>
      </c>
      <c r="BK238" s="156">
        <f>ROUND(I238*H238,2)</f>
        <v>0</v>
      </c>
      <c r="BL238" s="17" t="s">
        <v>141</v>
      </c>
      <c r="BM238" s="155" t="s">
        <v>985</v>
      </c>
    </row>
    <row r="239" spans="1:65" s="2" customFormat="1">
      <c r="A239" s="32"/>
      <c r="B239" s="33"/>
      <c r="C239" s="32"/>
      <c r="D239" s="157" t="s">
        <v>143</v>
      </c>
      <c r="E239" s="32"/>
      <c r="F239" s="158" t="s">
        <v>365</v>
      </c>
      <c r="G239" s="32"/>
      <c r="H239" s="32"/>
      <c r="I239" s="159"/>
      <c r="J239" s="32"/>
      <c r="K239" s="32"/>
      <c r="L239" s="33"/>
      <c r="M239" s="160"/>
      <c r="N239" s="161"/>
      <c r="O239" s="58"/>
      <c r="P239" s="58"/>
      <c r="Q239" s="58"/>
      <c r="R239" s="58"/>
      <c r="S239" s="58"/>
      <c r="T239" s="5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143</v>
      </c>
      <c r="AU239" s="17" t="s">
        <v>88</v>
      </c>
    </row>
    <row r="240" spans="1:65" s="13" customFormat="1">
      <c r="B240" s="162"/>
      <c r="D240" s="157" t="s">
        <v>145</v>
      </c>
      <c r="E240" s="163" t="s">
        <v>1</v>
      </c>
      <c r="F240" s="164" t="s">
        <v>1254</v>
      </c>
      <c r="H240" s="165">
        <v>2.44</v>
      </c>
      <c r="I240" s="166"/>
      <c r="L240" s="162"/>
      <c r="M240" s="167"/>
      <c r="N240" s="168"/>
      <c r="O240" s="168"/>
      <c r="P240" s="168"/>
      <c r="Q240" s="168"/>
      <c r="R240" s="168"/>
      <c r="S240" s="168"/>
      <c r="T240" s="169"/>
      <c r="AT240" s="163" t="s">
        <v>145</v>
      </c>
      <c r="AU240" s="163" t="s">
        <v>88</v>
      </c>
      <c r="AV240" s="13" t="s">
        <v>88</v>
      </c>
      <c r="AW240" s="13" t="s">
        <v>31</v>
      </c>
      <c r="AX240" s="13" t="s">
        <v>85</v>
      </c>
      <c r="AY240" s="163" t="s">
        <v>134</v>
      </c>
    </row>
    <row r="241" spans="1:65" s="12" customFormat="1" ht="22.9" customHeight="1">
      <c r="B241" s="130"/>
      <c r="D241" s="131" t="s">
        <v>76</v>
      </c>
      <c r="E241" s="141" t="s">
        <v>168</v>
      </c>
      <c r="F241" s="141" t="s">
        <v>393</v>
      </c>
      <c r="I241" s="133"/>
      <c r="J241" s="142">
        <f>BK241</f>
        <v>0</v>
      </c>
      <c r="L241" s="130"/>
      <c r="M241" s="135"/>
      <c r="N241" s="136"/>
      <c r="O241" s="136"/>
      <c r="P241" s="137">
        <f>SUM(P242:P262)</f>
        <v>0</v>
      </c>
      <c r="Q241" s="136"/>
      <c r="R241" s="137">
        <f>SUM(R242:R262)</f>
        <v>2.8967400000000003</v>
      </c>
      <c r="S241" s="136"/>
      <c r="T241" s="138">
        <f>SUM(T242:T262)</f>
        <v>0</v>
      </c>
      <c r="AR241" s="131" t="s">
        <v>85</v>
      </c>
      <c r="AT241" s="139" t="s">
        <v>76</v>
      </c>
      <c r="AU241" s="139" t="s">
        <v>85</v>
      </c>
      <c r="AY241" s="131" t="s">
        <v>134</v>
      </c>
      <c r="BK241" s="140">
        <f>SUM(BK242:BK262)</f>
        <v>0</v>
      </c>
    </row>
    <row r="242" spans="1:65" s="2" customFormat="1" ht="16.5" customHeight="1">
      <c r="A242" s="32"/>
      <c r="B242" s="143"/>
      <c r="C242" s="144" t="s">
        <v>333</v>
      </c>
      <c r="D242" s="144" t="s">
        <v>136</v>
      </c>
      <c r="E242" s="145" t="s">
        <v>395</v>
      </c>
      <c r="F242" s="146" t="s">
        <v>396</v>
      </c>
      <c r="G242" s="147" t="s">
        <v>160</v>
      </c>
      <c r="H242" s="148">
        <v>4.24</v>
      </c>
      <c r="I242" s="149"/>
      <c r="J242" s="150">
        <f>ROUND(I242*H242,2)</f>
        <v>0</v>
      </c>
      <c r="K242" s="146" t="s">
        <v>140</v>
      </c>
      <c r="L242" s="33"/>
      <c r="M242" s="151" t="s">
        <v>1</v>
      </c>
      <c r="N242" s="152" t="s">
        <v>42</v>
      </c>
      <c r="O242" s="58"/>
      <c r="P242" s="153">
        <f>O242*H242</f>
        <v>0</v>
      </c>
      <c r="Q242" s="153">
        <v>0</v>
      </c>
      <c r="R242" s="153">
        <f>Q242*H242</f>
        <v>0</v>
      </c>
      <c r="S242" s="153">
        <v>0</v>
      </c>
      <c r="T242" s="154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5" t="s">
        <v>141</v>
      </c>
      <c r="AT242" s="155" t="s">
        <v>136</v>
      </c>
      <c r="AU242" s="155" t="s">
        <v>88</v>
      </c>
      <c r="AY242" s="17" t="s">
        <v>134</v>
      </c>
      <c r="BE242" s="156">
        <f>IF(N242="základní",J242,0)</f>
        <v>0</v>
      </c>
      <c r="BF242" s="156">
        <f>IF(N242="snížená",J242,0)</f>
        <v>0</v>
      </c>
      <c r="BG242" s="156">
        <f>IF(N242="zákl. přenesená",J242,0)</f>
        <v>0</v>
      </c>
      <c r="BH242" s="156">
        <f>IF(N242="sníž. přenesená",J242,0)</f>
        <v>0</v>
      </c>
      <c r="BI242" s="156">
        <f>IF(N242="nulová",J242,0)</f>
        <v>0</v>
      </c>
      <c r="BJ242" s="17" t="s">
        <v>85</v>
      </c>
      <c r="BK242" s="156">
        <f>ROUND(I242*H242,2)</f>
        <v>0</v>
      </c>
      <c r="BL242" s="17" t="s">
        <v>141</v>
      </c>
      <c r="BM242" s="155" t="s">
        <v>1001</v>
      </c>
    </row>
    <row r="243" spans="1:65" s="2" customFormat="1">
      <c r="A243" s="32"/>
      <c r="B243" s="33"/>
      <c r="C243" s="32"/>
      <c r="D243" s="157" t="s">
        <v>143</v>
      </c>
      <c r="E243" s="32"/>
      <c r="F243" s="158" t="s">
        <v>398</v>
      </c>
      <c r="G243" s="32"/>
      <c r="H243" s="32"/>
      <c r="I243" s="159"/>
      <c r="J243" s="32"/>
      <c r="K243" s="32"/>
      <c r="L243" s="33"/>
      <c r="M243" s="160"/>
      <c r="N243" s="161"/>
      <c r="O243" s="58"/>
      <c r="P243" s="58"/>
      <c r="Q243" s="58"/>
      <c r="R243" s="58"/>
      <c r="S243" s="58"/>
      <c r="T243" s="5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143</v>
      </c>
      <c r="AU243" s="17" t="s">
        <v>88</v>
      </c>
    </row>
    <row r="244" spans="1:65" s="14" customFormat="1">
      <c r="B244" s="170"/>
      <c r="D244" s="157" t="s">
        <v>145</v>
      </c>
      <c r="E244" s="171" t="s">
        <v>1</v>
      </c>
      <c r="F244" s="172" t="s">
        <v>399</v>
      </c>
      <c r="H244" s="171" t="s">
        <v>1</v>
      </c>
      <c r="I244" s="173"/>
      <c r="L244" s="170"/>
      <c r="M244" s="174"/>
      <c r="N244" s="175"/>
      <c r="O244" s="175"/>
      <c r="P244" s="175"/>
      <c r="Q244" s="175"/>
      <c r="R244" s="175"/>
      <c r="S244" s="175"/>
      <c r="T244" s="176"/>
      <c r="AT244" s="171" t="s">
        <v>145</v>
      </c>
      <c r="AU244" s="171" t="s">
        <v>88</v>
      </c>
      <c r="AV244" s="14" t="s">
        <v>85</v>
      </c>
      <c r="AW244" s="14" t="s">
        <v>31</v>
      </c>
      <c r="AX244" s="14" t="s">
        <v>77</v>
      </c>
      <c r="AY244" s="171" t="s">
        <v>134</v>
      </c>
    </row>
    <row r="245" spans="1:65" s="13" customFormat="1">
      <c r="B245" s="162"/>
      <c r="D245" s="157" t="s">
        <v>145</v>
      </c>
      <c r="E245" s="163" t="s">
        <v>1</v>
      </c>
      <c r="F245" s="164" t="s">
        <v>1255</v>
      </c>
      <c r="H245" s="165">
        <v>4.24</v>
      </c>
      <c r="I245" s="166"/>
      <c r="L245" s="162"/>
      <c r="M245" s="167"/>
      <c r="N245" s="168"/>
      <c r="O245" s="168"/>
      <c r="P245" s="168"/>
      <c r="Q245" s="168"/>
      <c r="R245" s="168"/>
      <c r="S245" s="168"/>
      <c r="T245" s="169"/>
      <c r="AT245" s="163" t="s">
        <v>145</v>
      </c>
      <c r="AU245" s="163" t="s">
        <v>88</v>
      </c>
      <c r="AV245" s="13" t="s">
        <v>88</v>
      </c>
      <c r="AW245" s="13" t="s">
        <v>31</v>
      </c>
      <c r="AX245" s="13" t="s">
        <v>85</v>
      </c>
      <c r="AY245" s="163" t="s">
        <v>134</v>
      </c>
    </row>
    <row r="246" spans="1:65" s="2" customFormat="1" ht="16.5" customHeight="1">
      <c r="A246" s="32"/>
      <c r="B246" s="143"/>
      <c r="C246" s="144" t="s">
        <v>339</v>
      </c>
      <c r="D246" s="144" t="s">
        <v>136</v>
      </c>
      <c r="E246" s="145" t="s">
        <v>402</v>
      </c>
      <c r="F246" s="146" t="s">
        <v>403</v>
      </c>
      <c r="G246" s="147" t="s">
        <v>160</v>
      </c>
      <c r="H246" s="148">
        <v>4.24</v>
      </c>
      <c r="I246" s="149"/>
      <c r="J246" s="150">
        <f>ROUND(I246*H246,2)</f>
        <v>0</v>
      </c>
      <c r="K246" s="146" t="s">
        <v>140</v>
      </c>
      <c r="L246" s="33"/>
      <c r="M246" s="151" t="s">
        <v>1</v>
      </c>
      <c r="N246" s="152" t="s">
        <v>42</v>
      </c>
      <c r="O246" s="58"/>
      <c r="P246" s="153">
        <f>O246*H246</f>
        <v>0</v>
      </c>
      <c r="Q246" s="153">
        <v>0</v>
      </c>
      <c r="R246" s="153">
        <f>Q246*H246</f>
        <v>0</v>
      </c>
      <c r="S246" s="153">
        <v>0</v>
      </c>
      <c r="T246" s="154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5" t="s">
        <v>141</v>
      </c>
      <c r="AT246" s="155" t="s">
        <v>136</v>
      </c>
      <c r="AU246" s="155" t="s">
        <v>88</v>
      </c>
      <c r="AY246" s="17" t="s">
        <v>134</v>
      </c>
      <c r="BE246" s="156">
        <f>IF(N246="základní",J246,0)</f>
        <v>0</v>
      </c>
      <c r="BF246" s="156">
        <f>IF(N246="snížená",J246,0)</f>
        <v>0</v>
      </c>
      <c r="BG246" s="156">
        <f>IF(N246="zákl. přenesená",J246,0)</f>
        <v>0</v>
      </c>
      <c r="BH246" s="156">
        <f>IF(N246="sníž. přenesená",J246,0)</f>
        <v>0</v>
      </c>
      <c r="BI246" s="156">
        <f>IF(N246="nulová",J246,0)</f>
        <v>0</v>
      </c>
      <c r="BJ246" s="17" t="s">
        <v>85</v>
      </c>
      <c r="BK246" s="156">
        <f>ROUND(I246*H246,2)</f>
        <v>0</v>
      </c>
      <c r="BL246" s="17" t="s">
        <v>141</v>
      </c>
      <c r="BM246" s="155" t="s">
        <v>1003</v>
      </c>
    </row>
    <row r="247" spans="1:65" s="2" customFormat="1">
      <c r="A247" s="32"/>
      <c r="B247" s="33"/>
      <c r="C247" s="32"/>
      <c r="D247" s="157" t="s">
        <v>143</v>
      </c>
      <c r="E247" s="32"/>
      <c r="F247" s="158" t="s">
        <v>405</v>
      </c>
      <c r="G247" s="32"/>
      <c r="H247" s="32"/>
      <c r="I247" s="159"/>
      <c r="J247" s="32"/>
      <c r="K247" s="32"/>
      <c r="L247" s="33"/>
      <c r="M247" s="160"/>
      <c r="N247" s="161"/>
      <c r="O247" s="58"/>
      <c r="P247" s="58"/>
      <c r="Q247" s="58"/>
      <c r="R247" s="58"/>
      <c r="S247" s="58"/>
      <c r="T247" s="59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7" t="s">
        <v>143</v>
      </c>
      <c r="AU247" s="17" t="s">
        <v>88</v>
      </c>
    </row>
    <row r="248" spans="1:65" s="14" customFormat="1">
      <c r="B248" s="170"/>
      <c r="D248" s="157" t="s">
        <v>145</v>
      </c>
      <c r="E248" s="171" t="s">
        <v>1</v>
      </c>
      <c r="F248" s="172" t="s">
        <v>399</v>
      </c>
      <c r="H248" s="171" t="s">
        <v>1</v>
      </c>
      <c r="I248" s="173"/>
      <c r="L248" s="170"/>
      <c r="M248" s="174"/>
      <c r="N248" s="175"/>
      <c r="O248" s="175"/>
      <c r="P248" s="175"/>
      <c r="Q248" s="175"/>
      <c r="R248" s="175"/>
      <c r="S248" s="175"/>
      <c r="T248" s="176"/>
      <c r="AT248" s="171" t="s">
        <v>145</v>
      </c>
      <c r="AU248" s="171" t="s">
        <v>88</v>
      </c>
      <c r="AV248" s="14" t="s">
        <v>85</v>
      </c>
      <c r="AW248" s="14" t="s">
        <v>31</v>
      </c>
      <c r="AX248" s="14" t="s">
        <v>77</v>
      </c>
      <c r="AY248" s="171" t="s">
        <v>134</v>
      </c>
    </row>
    <row r="249" spans="1:65" s="13" customFormat="1">
      <c r="B249" s="162"/>
      <c r="D249" s="157" t="s">
        <v>145</v>
      </c>
      <c r="E249" s="163" t="s">
        <v>1</v>
      </c>
      <c r="F249" s="164" t="s">
        <v>1256</v>
      </c>
      <c r="H249" s="165">
        <v>4.24</v>
      </c>
      <c r="I249" s="166"/>
      <c r="L249" s="162"/>
      <c r="M249" s="167"/>
      <c r="N249" s="168"/>
      <c r="O249" s="168"/>
      <c r="P249" s="168"/>
      <c r="Q249" s="168"/>
      <c r="R249" s="168"/>
      <c r="S249" s="168"/>
      <c r="T249" s="169"/>
      <c r="AT249" s="163" t="s">
        <v>145</v>
      </c>
      <c r="AU249" s="163" t="s">
        <v>88</v>
      </c>
      <c r="AV249" s="13" t="s">
        <v>88</v>
      </c>
      <c r="AW249" s="13" t="s">
        <v>31</v>
      </c>
      <c r="AX249" s="13" t="s">
        <v>85</v>
      </c>
      <c r="AY249" s="163" t="s">
        <v>134</v>
      </c>
    </row>
    <row r="250" spans="1:65" s="2" customFormat="1" ht="16.5" customHeight="1">
      <c r="A250" s="32"/>
      <c r="B250" s="143"/>
      <c r="C250" s="144" t="s">
        <v>345</v>
      </c>
      <c r="D250" s="144" t="s">
        <v>136</v>
      </c>
      <c r="E250" s="145" t="s">
        <v>785</v>
      </c>
      <c r="F250" s="146" t="s">
        <v>786</v>
      </c>
      <c r="G250" s="147" t="s">
        <v>160</v>
      </c>
      <c r="H250" s="148">
        <v>13.2</v>
      </c>
      <c r="I250" s="149"/>
      <c r="J250" s="150">
        <f>ROUND(I250*H250,2)</f>
        <v>0</v>
      </c>
      <c r="K250" s="146" t="s">
        <v>140</v>
      </c>
      <c r="L250" s="33"/>
      <c r="M250" s="151" t="s">
        <v>1</v>
      </c>
      <c r="N250" s="152" t="s">
        <v>42</v>
      </c>
      <c r="O250" s="58"/>
      <c r="P250" s="153">
        <f>O250*H250</f>
        <v>0</v>
      </c>
      <c r="Q250" s="153">
        <v>0</v>
      </c>
      <c r="R250" s="153">
        <f>Q250*H250</f>
        <v>0</v>
      </c>
      <c r="S250" s="153">
        <v>0</v>
      </c>
      <c r="T250" s="154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5" t="s">
        <v>141</v>
      </c>
      <c r="AT250" s="155" t="s">
        <v>136</v>
      </c>
      <c r="AU250" s="155" t="s">
        <v>88</v>
      </c>
      <c r="AY250" s="17" t="s">
        <v>134</v>
      </c>
      <c r="BE250" s="156">
        <f>IF(N250="základní",J250,0)</f>
        <v>0</v>
      </c>
      <c r="BF250" s="156">
        <f>IF(N250="snížená",J250,0)</f>
        <v>0</v>
      </c>
      <c r="BG250" s="156">
        <f>IF(N250="zákl. přenesená",J250,0)</f>
        <v>0</v>
      </c>
      <c r="BH250" s="156">
        <f>IF(N250="sníž. přenesená",J250,0)</f>
        <v>0</v>
      </c>
      <c r="BI250" s="156">
        <f>IF(N250="nulová",J250,0)</f>
        <v>0</v>
      </c>
      <c r="BJ250" s="17" t="s">
        <v>85</v>
      </c>
      <c r="BK250" s="156">
        <f>ROUND(I250*H250,2)</f>
        <v>0</v>
      </c>
      <c r="BL250" s="17" t="s">
        <v>141</v>
      </c>
      <c r="BM250" s="155" t="s">
        <v>1257</v>
      </c>
    </row>
    <row r="251" spans="1:65" s="2" customFormat="1">
      <c r="A251" s="32"/>
      <c r="B251" s="33"/>
      <c r="C251" s="32"/>
      <c r="D251" s="157" t="s">
        <v>143</v>
      </c>
      <c r="E251" s="32"/>
      <c r="F251" s="158" t="s">
        <v>788</v>
      </c>
      <c r="G251" s="32"/>
      <c r="H251" s="32"/>
      <c r="I251" s="159"/>
      <c r="J251" s="32"/>
      <c r="K251" s="32"/>
      <c r="L251" s="33"/>
      <c r="M251" s="160"/>
      <c r="N251" s="161"/>
      <c r="O251" s="58"/>
      <c r="P251" s="58"/>
      <c r="Q251" s="58"/>
      <c r="R251" s="58"/>
      <c r="S251" s="58"/>
      <c r="T251" s="5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7" t="s">
        <v>143</v>
      </c>
      <c r="AU251" s="17" t="s">
        <v>88</v>
      </c>
    </row>
    <row r="252" spans="1:65" s="14" customFormat="1">
      <c r="B252" s="170"/>
      <c r="D252" s="157" t="s">
        <v>145</v>
      </c>
      <c r="E252" s="171" t="s">
        <v>1</v>
      </c>
      <c r="F252" s="172" t="s">
        <v>789</v>
      </c>
      <c r="H252" s="171" t="s">
        <v>1</v>
      </c>
      <c r="I252" s="173"/>
      <c r="L252" s="170"/>
      <c r="M252" s="174"/>
      <c r="N252" s="175"/>
      <c r="O252" s="175"/>
      <c r="P252" s="175"/>
      <c r="Q252" s="175"/>
      <c r="R252" s="175"/>
      <c r="S252" s="175"/>
      <c r="T252" s="176"/>
      <c r="AT252" s="171" t="s">
        <v>145</v>
      </c>
      <c r="AU252" s="171" t="s">
        <v>88</v>
      </c>
      <c r="AV252" s="14" t="s">
        <v>85</v>
      </c>
      <c r="AW252" s="14" t="s">
        <v>31</v>
      </c>
      <c r="AX252" s="14" t="s">
        <v>77</v>
      </c>
      <c r="AY252" s="171" t="s">
        <v>134</v>
      </c>
    </row>
    <row r="253" spans="1:65" s="13" customFormat="1">
      <c r="B253" s="162"/>
      <c r="D253" s="157" t="s">
        <v>145</v>
      </c>
      <c r="E253" s="163" t="s">
        <v>1</v>
      </c>
      <c r="F253" s="164" t="s">
        <v>1258</v>
      </c>
      <c r="H253" s="165">
        <v>13.2</v>
      </c>
      <c r="I253" s="166"/>
      <c r="L253" s="162"/>
      <c r="M253" s="167"/>
      <c r="N253" s="168"/>
      <c r="O253" s="168"/>
      <c r="P253" s="168"/>
      <c r="Q253" s="168"/>
      <c r="R253" s="168"/>
      <c r="S253" s="168"/>
      <c r="T253" s="169"/>
      <c r="AT253" s="163" t="s">
        <v>145</v>
      </c>
      <c r="AU253" s="163" t="s">
        <v>88</v>
      </c>
      <c r="AV253" s="13" t="s">
        <v>88</v>
      </c>
      <c r="AW253" s="13" t="s">
        <v>31</v>
      </c>
      <c r="AX253" s="13" t="s">
        <v>85</v>
      </c>
      <c r="AY253" s="163" t="s">
        <v>134</v>
      </c>
    </row>
    <row r="254" spans="1:65" s="2" customFormat="1" ht="21.75" customHeight="1">
      <c r="A254" s="32"/>
      <c r="B254" s="143"/>
      <c r="C254" s="144" t="s">
        <v>353</v>
      </c>
      <c r="D254" s="144" t="s">
        <v>136</v>
      </c>
      <c r="E254" s="145" t="s">
        <v>791</v>
      </c>
      <c r="F254" s="146" t="s">
        <v>792</v>
      </c>
      <c r="G254" s="147" t="s">
        <v>160</v>
      </c>
      <c r="H254" s="148">
        <v>13.2</v>
      </c>
      <c r="I254" s="149"/>
      <c r="J254" s="150">
        <f>ROUND(I254*H254,2)</f>
        <v>0</v>
      </c>
      <c r="K254" s="146" t="s">
        <v>140</v>
      </c>
      <c r="L254" s="33"/>
      <c r="M254" s="151" t="s">
        <v>1</v>
      </c>
      <c r="N254" s="152" t="s">
        <v>42</v>
      </c>
      <c r="O254" s="58"/>
      <c r="P254" s="153">
        <f>O254*H254</f>
        <v>0</v>
      </c>
      <c r="Q254" s="153">
        <v>0.10100000000000001</v>
      </c>
      <c r="R254" s="153">
        <f>Q254*H254</f>
        <v>1.3331999999999999</v>
      </c>
      <c r="S254" s="153">
        <v>0</v>
      </c>
      <c r="T254" s="154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5" t="s">
        <v>141</v>
      </c>
      <c r="AT254" s="155" t="s">
        <v>136</v>
      </c>
      <c r="AU254" s="155" t="s">
        <v>88</v>
      </c>
      <c r="AY254" s="17" t="s">
        <v>134</v>
      </c>
      <c r="BE254" s="156">
        <f>IF(N254="základní",J254,0)</f>
        <v>0</v>
      </c>
      <c r="BF254" s="156">
        <f>IF(N254="snížená",J254,0)</f>
        <v>0</v>
      </c>
      <c r="BG254" s="156">
        <f>IF(N254="zákl. přenesená",J254,0)</f>
        <v>0</v>
      </c>
      <c r="BH254" s="156">
        <f>IF(N254="sníž. přenesená",J254,0)</f>
        <v>0</v>
      </c>
      <c r="BI254" s="156">
        <f>IF(N254="nulová",J254,0)</f>
        <v>0</v>
      </c>
      <c r="BJ254" s="17" t="s">
        <v>85</v>
      </c>
      <c r="BK254" s="156">
        <f>ROUND(I254*H254,2)</f>
        <v>0</v>
      </c>
      <c r="BL254" s="17" t="s">
        <v>141</v>
      </c>
      <c r="BM254" s="155" t="s">
        <v>1259</v>
      </c>
    </row>
    <row r="255" spans="1:65" s="2" customFormat="1" ht="19.5">
      <c r="A255" s="32"/>
      <c r="B255" s="33"/>
      <c r="C255" s="32"/>
      <c r="D255" s="157" t="s">
        <v>143</v>
      </c>
      <c r="E255" s="32"/>
      <c r="F255" s="158" t="s">
        <v>794</v>
      </c>
      <c r="G255" s="32"/>
      <c r="H255" s="32"/>
      <c r="I255" s="159"/>
      <c r="J255" s="32"/>
      <c r="K255" s="32"/>
      <c r="L255" s="33"/>
      <c r="M255" s="160"/>
      <c r="N255" s="161"/>
      <c r="O255" s="58"/>
      <c r="P255" s="58"/>
      <c r="Q255" s="58"/>
      <c r="R255" s="58"/>
      <c r="S255" s="58"/>
      <c r="T255" s="5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7" t="s">
        <v>143</v>
      </c>
      <c r="AU255" s="17" t="s">
        <v>88</v>
      </c>
    </row>
    <row r="256" spans="1:65" s="14" customFormat="1">
      <c r="B256" s="170"/>
      <c r="D256" s="157" t="s">
        <v>145</v>
      </c>
      <c r="E256" s="171" t="s">
        <v>1</v>
      </c>
      <c r="F256" s="172" t="s">
        <v>789</v>
      </c>
      <c r="H256" s="171" t="s">
        <v>1</v>
      </c>
      <c r="I256" s="173"/>
      <c r="L256" s="170"/>
      <c r="M256" s="174"/>
      <c r="N256" s="175"/>
      <c r="O256" s="175"/>
      <c r="P256" s="175"/>
      <c r="Q256" s="175"/>
      <c r="R256" s="175"/>
      <c r="S256" s="175"/>
      <c r="T256" s="176"/>
      <c r="AT256" s="171" t="s">
        <v>145</v>
      </c>
      <c r="AU256" s="171" t="s">
        <v>88</v>
      </c>
      <c r="AV256" s="14" t="s">
        <v>85</v>
      </c>
      <c r="AW256" s="14" t="s">
        <v>31</v>
      </c>
      <c r="AX256" s="14" t="s">
        <v>77</v>
      </c>
      <c r="AY256" s="171" t="s">
        <v>134</v>
      </c>
    </row>
    <row r="257" spans="1:65" s="13" customFormat="1">
      <c r="B257" s="162"/>
      <c r="D257" s="157" t="s">
        <v>145</v>
      </c>
      <c r="E257" s="163" t="s">
        <v>1</v>
      </c>
      <c r="F257" s="164" t="s">
        <v>1260</v>
      </c>
      <c r="H257" s="165">
        <v>13.2</v>
      </c>
      <c r="I257" s="166"/>
      <c r="L257" s="162"/>
      <c r="M257" s="167"/>
      <c r="N257" s="168"/>
      <c r="O257" s="168"/>
      <c r="P257" s="168"/>
      <c r="Q257" s="168"/>
      <c r="R257" s="168"/>
      <c r="S257" s="168"/>
      <c r="T257" s="169"/>
      <c r="AT257" s="163" t="s">
        <v>145</v>
      </c>
      <c r="AU257" s="163" t="s">
        <v>88</v>
      </c>
      <c r="AV257" s="13" t="s">
        <v>88</v>
      </c>
      <c r="AW257" s="13" t="s">
        <v>31</v>
      </c>
      <c r="AX257" s="13" t="s">
        <v>85</v>
      </c>
      <c r="AY257" s="163" t="s">
        <v>134</v>
      </c>
    </row>
    <row r="258" spans="1:65" s="14" customFormat="1">
      <c r="B258" s="170"/>
      <c r="D258" s="157" t="s">
        <v>145</v>
      </c>
      <c r="E258" s="171" t="s">
        <v>1</v>
      </c>
      <c r="F258" s="172" t="s">
        <v>796</v>
      </c>
      <c r="H258" s="171" t="s">
        <v>1</v>
      </c>
      <c r="I258" s="173"/>
      <c r="L258" s="170"/>
      <c r="M258" s="174"/>
      <c r="N258" s="175"/>
      <c r="O258" s="175"/>
      <c r="P258" s="175"/>
      <c r="Q258" s="175"/>
      <c r="R258" s="175"/>
      <c r="S258" s="175"/>
      <c r="T258" s="176"/>
      <c r="AT258" s="171" t="s">
        <v>145</v>
      </c>
      <c r="AU258" s="171" t="s">
        <v>88</v>
      </c>
      <c r="AV258" s="14" t="s">
        <v>85</v>
      </c>
      <c r="AW258" s="14" t="s">
        <v>31</v>
      </c>
      <c r="AX258" s="14" t="s">
        <v>77</v>
      </c>
      <c r="AY258" s="171" t="s">
        <v>134</v>
      </c>
    </row>
    <row r="259" spans="1:65" s="2" customFormat="1" ht="16.5" customHeight="1">
      <c r="A259" s="32"/>
      <c r="B259" s="143"/>
      <c r="C259" s="185" t="s">
        <v>361</v>
      </c>
      <c r="D259" s="185" t="s">
        <v>326</v>
      </c>
      <c r="E259" s="186" t="s">
        <v>797</v>
      </c>
      <c r="F259" s="187" t="s">
        <v>798</v>
      </c>
      <c r="G259" s="188" t="s">
        <v>160</v>
      </c>
      <c r="H259" s="189">
        <v>13.596</v>
      </c>
      <c r="I259" s="190"/>
      <c r="J259" s="191">
        <f>ROUND(I259*H259,2)</f>
        <v>0</v>
      </c>
      <c r="K259" s="187" t="s">
        <v>140</v>
      </c>
      <c r="L259" s="192"/>
      <c r="M259" s="193" t="s">
        <v>1</v>
      </c>
      <c r="N259" s="194" t="s">
        <v>42</v>
      </c>
      <c r="O259" s="58"/>
      <c r="P259" s="153">
        <f>O259*H259</f>
        <v>0</v>
      </c>
      <c r="Q259" s="153">
        <v>0.115</v>
      </c>
      <c r="R259" s="153">
        <f>Q259*H259</f>
        <v>1.5635400000000002</v>
      </c>
      <c r="S259" s="153">
        <v>0</v>
      </c>
      <c r="T259" s="154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5" t="s">
        <v>190</v>
      </c>
      <c r="AT259" s="155" t="s">
        <v>326</v>
      </c>
      <c r="AU259" s="155" t="s">
        <v>88</v>
      </c>
      <c r="AY259" s="17" t="s">
        <v>134</v>
      </c>
      <c r="BE259" s="156">
        <f>IF(N259="základní",J259,0)</f>
        <v>0</v>
      </c>
      <c r="BF259" s="156">
        <f>IF(N259="snížená",J259,0)</f>
        <v>0</v>
      </c>
      <c r="BG259" s="156">
        <f>IF(N259="zákl. přenesená",J259,0)</f>
        <v>0</v>
      </c>
      <c r="BH259" s="156">
        <f>IF(N259="sníž. přenesená",J259,0)</f>
        <v>0</v>
      </c>
      <c r="BI259" s="156">
        <f>IF(N259="nulová",J259,0)</f>
        <v>0</v>
      </c>
      <c r="BJ259" s="17" t="s">
        <v>85</v>
      </c>
      <c r="BK259" s="156">
        <f>ROUND(I259*H259,2)</f>
        <v>0</v>
      </c>
      <c r="BL259" s="17" t="s">
        <v>141</v>
      </c>
      <c r="BM259" s="155" t="s">
        <v>1261</v>
      </c>
    </row>
    <row r="260" spans="1:65" s="2" customFormat="1">
      <c r="A260" s="32"/>
      <c r="B260" s="33"/>
      <c r="C260" s="32"/>
      <c r="D260" s="157" t="s">
        <v>143</v>
      </c>
      <c r="E260" s="32"/>
      <c r="F260" s="158" t="s">
        <v>798</v>
      </c>
      <c r="G260" s="32"/>
      <c r="H260" s="32"/>
      <c r="I260" s="159"/>
      <c r="J260" s="32"/>
      <c r="K260" s="32"/>
      <c r="L260" s="33"/>
      <c r="M260" s="160"/>
      <c r="N260" s="161"/>
      <c r="O260" s="58"/>
      <c r="P260" s="58"/>
      <c r="Q260" s="58"/>
      <c r="R260" s="58"/>
      <c r="S260" s="58"/>
      <c r="T260" s="59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7" t="s">
        <v>143</v>
      </c>
      <c r="AU260" s="17" t="s">
        <v>88</v>
      </c>
    </row>
    <row r="261" spans="1:65" s="13" customFormat="1">
      <c r="B261" s="162"/>
      <c r="D261" s="157" t="s">
        <v>145</v>
      </c>
      <c r="E261" s="163" t="s">
        <v>1</v>
      </c>
      <c r="F261" s="164" t="s">
        <v>1262</v>
      </c>
      <c r="H261" s="165">
        <v>13.2</v>
      </c>
      <c r="I261" s="166"/>
      <c r="L261" s="162"/>
      <c r="M261" s="167"/>
      <c r="N261" s="168"/>
      <c r="O261" s="168"/>
      <c r="P261" s="168"/>
      <c r="Q261" s="168"/>
      <c r="R261" s="168"/>
      <c r="S261" s="168"/>
      <c r="T261" s="169"/>
      <c r="AT261" s="163" t="s">
        <v>145</v>
      </c>
      <c r="AU261" s="163" t="s">
        <v>88</v>
      </c>
      <c r="AV261" s="13" t="s">
        <v>88</v>
      </c>
      <c r="AW261" s="13" t="s">
        <v>31</v>
      </c>
      <c r="AX261" s="13" t="s">
        <v>85</v>
      </c>
      <c r="AY261" s="163" t="s">
        <v>134</v>
      </c>
    </row>
    <row r="262" spans="1:65" s="13" customFormat="1">
      <c r="B262" s="162"/>
      <c r="D262" s="157" t="s">
        <v>145</v>
      </c>
      <c r="F262" s="164" t="s">
        <v>1263</v>
      </c>
      <c r="H262" s="165">
        <v>13.596</v>
      </c>
      <c r="I262" s="166"/>
      <c r="L262" s="162"/>
      <c r="M262" s="167"/>
      <c r="N262" s="168"/>
      <c r="O262" s="168"/>
      <c r="P262" s="168"/>
      <c r="Q262" s="168"/>
      <c r="R262" s="168"/>
      <c r="S262" s="168"/>
      <c r="T262" s="169"/>
      <c r="AT262" s="163" t="s">
        <v>145</v>
      </c>
      <c r="AU262" s="163" t="s">
        <v>88</v>
      </c>
      <c r="AV262" s="13" t="s">
        <v>88</v>
      </c>
      <c r="AW262" s="13" t="s">
        <v>3</v>
      </c>
      <c r="AX262" s="13" t="s">
        <v>85</v>
      </c>
      <c r="AY262" s="163" t="s">
        <v>134</v>
      </c>
    </row>
    <row r="263" spans="1:65" s="12" customFormat="1" ht="22.9" customHeight="1">
      <c r="B263" s="130"/>
      <c r="D263" s="131" t="s">
        <v>76</v>
      </c>
      <c r="E263" s="141" t="s">
        <v>190</v>
      </c>
      <c r="F263" s="141" t="s">
        <v>407</v>
      </c>
      <c r="I263" s="133"/>
      <c r="J263" s="142">
        <f>BK263</f>
        <v>0</v>
      </c>
      <c r="L263" s="130"/>
      <c r="M263" s="135"/>
      <c r="N263" s="136"/>
      <c r="O263" s="136"/>
      <c r="P263" s="137">
        <f>SUM(P264:P425)</f>
        <v>0</v>
      </c>
      <c r="Q263" s="136"/>
      <c r="R263" s="137">
        <f>SUM(R264:R425)</f>
        <v>1.4290393000000001</v>
      </c>
      <c r="S263" s="136"/>
      <c r="T263" s="138">
        <f>SUM(T264:T425)</f>
        <v>8.8899999999999986E-3</v>
      </c>
      <c r="AR263" s="131" t="s">
        <v>85</v>
      </c>
      <c r="AT263" s="139" t="s">
        <v>76</v>
      </c>
      <c r="AU263" s="139" t="s">
        <v>85</v>
      </c>
      <c r="AY263" s="131" t="s">
        <v>134</v>
      </c>
      <c r="BK263" s="140">
        <f>SUM(BK264:BK425)</f>
        <v>0</v>
      </c>
    </row>
    <row r="264" spans="1:65" s="2" customFormat="1" ht="16.5" customHeight="1">
      <c r="A264" s="32"/>
      <c r="B264" s="143"/>
      <c r="C264" s="144" t="s">
        <v>368</v>
      </c>
      <c r="D264" s="144" t="s">
        <v>136</v>
      </c>
      <c r="E264" s="145" t="s">
        <v>1264</v>
      </c>
      <c r="F264" s="146" t="s">
        <v>1265</v>
      </c>
      <c r="G264" s="147" t="s">
        <v>177</v>
      </c>
      <c r="H264" s="148">
        <v>12.7</v>
      </c>
      <c r="I264" s="149"/>
      <c r="J264" s="150">
        <f>ROUND(I264*H264,2)</f>
        <v>0</v>
      </c>
      <c r="K264" s="146" t="s">
        <v>140</v>
      </c>
      <c r="L264" s="33"/>
      <c r="M264" s="151" t="s">
        <v>1</v>
      </c>
      <c r="N264" s="152" t="s">
        <v>42</v>
      </c>
      <c r="O264" s="58"/>
      <c r="P264" s="153">
        <f>O264*H264</f>
        <v>0</v>
      </c>
      <c r="Q264" s="153">
        <v>0</v>
      </c>
      <c r="R264" s="153">
        <f>Q264*H264</f>
        <v>0</v>
      </c>
      <c r="S264" s="153">
        <v>6.9999999999999999E-4</v>
      </c>
      <c r="T264" s="154">
        <f>S264*H264</f>
        <v>8.8899999999999986E-3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5" t="s">
        <v>141</v>
      </c>
      <c r="AT264" s="155" t="s">
        <v>136</v>
      </c>
      <c r="AU264" s="155" t="s">
        <v>88</v>
      </c>
      <c r="AY264" s="17" t="s">
        <v>134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7" t="s">
        <v>85</v>
      </c>
      <c r="BK264" s="156">
        <f>ROUND(I264*H264,2)</f>
        <v>0</v>
      </c>
      <c r="BL264" s="17" t="s">
        <v>141</v>
      </c>
      <c r="BM264" s="155" t="s">
        <v>1266</v>
      </c>
    </row>
    <row r="265" spans="1:65" s="2" customFormat="1">
      <c r="A265" s="32"/>
      <c r="B265" s="33"/>
      <c r="C265" s="32"/>
      <c r="D265" s="157" t="s">
        <v>143</v>
      </c>
      <c r="E265" s="32"/>
      <c r="F265" s="158" t="s">
        <v>1267</v>
      </c>
      <c r="G265" s="32"/>
      <c r="H265" s="32"/>
      <c r="I265" s="159"/>
      <c r="J265" s="32"/>
      <c r="K265" s="32"/>
      <c r="L265" s="33"/>
      <c r="M265" s="160"/>
      <c r="N265" s="161"/>
      <c r="O265" s="58"/>
      <c r="P265" s="58"/>
      <c r="Q265" s="58"/>
      <c r="R265" s="58"/>
      <c r="S265" s="58"/>
      <c r="T265" s="59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7" t="s">
        <v>143</v>
      </c>
      <c r="AU265" s="17" t="s">
        <v>88</v>
      </c>
    </row>
    <row r="266" spans="1:65" s="14" customFormat="1">
      <c r="B266" s="170"/>
      <c r="D266" s="157" t="s">
        <v>145</v>
      </c>
      <c r="E266" s="171" t="s">
        <v>1</v>
      </c>
      <c r="F266" s="172" t="s">
        <v>1268</v>
      </c>
      <c r="H266" s="171" t="s">
        <v>1</v>
      </c>
      <c r="I266" s="173"/>
      <c r="L266" s="170"/>
      <c r="M266" s="174"/>
      <c r="N266" s="175"/>
      <c r="O266" s="175"/>
      <c r="P266" s="175"/>
      <c r="Q266" s="175"/>
      <c r="R266" s="175"/>
      <c r="S266" s="175"/>
      <c r="T266" s="176"/>
      <c r="AT266" s="171" t="s">
        <v>145</v>
      </c>
      <c r="AU266" s="171" t="s">
        <v>88</v>
      </c>
      <c r="AV266" s="14" t="s">
        <v>85</v>
      </c>
      <c r="AW266" s="14" t="s">
        <v>31</v>
      </c>
      <c r="AX266" s="14" t="s">
        <v>77</v>
      </c>
      <c r="AY266" s="171" t="s">
        <v>134</v>
      </c>
    </row>
    <row r="267" spans="1:65" s="13" customFormat="1">
      <c r="B267" s="162"/>
      <c r="D267" s="157" t="s">
        <v>145</v>
      </c>
      <c r="E267" s="163" t="s">
        <v>1</v>
      </c>
      <c r="F267" s="164" t="s">
        <v>1269</v>
      </c>
      <c r="H267" s="165">
        <v>12.7</v>
      </c>
      <c r="I267" s="166"/>
      <c r="L267" s="162"/>
      <c r="M267" s="167"/>
      <c r="N267" s="168"/>
      <c r="O267" s="168"/>
      <c r="P267" s="168"/>
      <c r="Q267" s="168"/>
      <c r="R267" s="168"/>
      <c r="S267" s="168"/>
      <c r="T267" s="169"/>
      <c r="AT267" s="163" t="s">
        <v>145</v>
      </c>
      <c r="AU267" s="163" t="s">
        <v>88</v>
      </c>
      <c r="AV267" s="13" t="s">
        <v>88</v>
      </c>
      <c r="AW267" s="13" t="s">
        <v>31</v>
      </c>
      <c r="AX267" s="13" t="s">
        <v>85</v>
      </c>
      <c r="AY267" s="163" t="s">
        <v>134</v>
      </c>
    </row>
    <row r="268" spans="1:65" s="2" customFormat="1" ht="16.5" customHeight="1">
      <c r="A268" s="32"/>
      <c r="B268" s="143"/>
      <c r="C268" s="144" t="s">
        <v>374</v>
      </c>
      <c r="D268" s="144" t="s">
        <v>136</v>
      </c>
      <c r="E268" s="145" t="s">
        <v>1270</v>
      </c>
      <c r="F268" s="146" t="s">
        <v>1271</v>
      </c>
      <c r="G268" s="147" t="s">
        <v>177</v>
      </c>
      <c r="H268" s="148">
        <v>27.7</v>
      </c>
      <c r="I268" s="149"/>
      <c r="J268" s="150">
        <f>ROUND(I268*H268,2)</f>
        <v>0</v>
      </c>
      <c r="K268" s="146" t="s">
        <v>140</v>
      </c>
      <c r="L268" s="33"/>
      <c r="M268" s="151" t="s">
        <v>1</v>
      </c>
      <c r="N268" s="152" t="s">
        <v>42</v>
      </c>
      <c r="O268" s="58"/>
      <c r="P268" s="153">
        <f>O268*H268</f>
        <v>0</v>
      </c>
      <c r="Q268" s="153">
        <v>0</v>
      </c>
      <c r="R268" s="153">
        <f>Q268*H268</f>
        <v>0</v>
      </c>
      <c r="S268" s="153">
        <v>0</v>
      </c>
      <c r="T268" s="154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5" t="s">
        <v>141</v>
      </c>
      <c r="AT268" s="155" t="s">
        <v>136</v>
      </c>
      <c r="AU268" s="155" t="s">
        <v>88</v>
      </c>
      <c r="AY268" s="17" t="s">
        <v>134</v>
      </c>
      <c r="BE268" s="156">
        <f>IF(N268="základní",J268,0)</f>
        <v>0</v>
      </c>
      <c r="BF268" s="156">
        <f>IF(N268="snížená",J268,0)</f>
        <v>0</v>
      </c>
      <c r="BG268" s="156">
        <f>IF(N268="zákl. přenesená",J268,0)</f>
        <v>0</v>
      </c>
      <c r="BH268" s="156">
        <f>IF(N268="sníž. přenesená",J268,0)</f>
        <v>0</v>
      </c>
      <c r="BI268" s="156">
        <f>IF(N268="nulová",J268,0)</f>
        <v>0</v>
      </c>
      <c r="BJ268" s="17" t="s">
        <v>85</v>
      </c>
      <c r="BK268" s="156">
        <f>ROUND(I268*H268,2)</f>
        <v>0</v>
      </c>
      <c r="BL268" s="17" t="s">
        <v>141</v>
      </c>
      <c r="BM268" s="155" t="s">
        <v>1272</v>
      </c>
    </row>
    <row r="269" spans="1:65" s="2" customFormat="1">
      <c r="A269" s="32"/>
      <c r="B269" s="33"/>
      <c r="C269" s="32"/>
      <c r="D269" s="157" t="s">
        <v>143</v>
      </c>
      <c r="E269" s="32"/>
      <c r="F269" s="158" t="s">
        <v>1273</v>
      </c>
      <c r="G269" s="32"/>
      <c r="H269" s="32"/>
      <c r="I269" s="159"/>
      <c r="J269" s="32"/>
      <c r="K269" s="32"/>
      <c r="L269" s="33"/>
      <c r="M269" s="160"/>
      <c r="N269" s="161"/>
      <c r="O269" s="58"/>
      <c r="P269" s="58"/>
      <c r="Q269" s="58"/>
      <c r="R269" s="58"/>
      <c r="S269" s="58"/>
      <c r="T269" s="5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7" t="s">
        <v>143</v>
      </c>
      <c r="AU269" s="17" t="s">
        <v>88</v>
      </c>
    </row>
    <row r="270" spans="1:65" s="13" customFormat="1">
      <c r="B270" s="162"/>
      <c r="D270" s="157" t="s">
        <v>145</v>
      </c>
      <c r="E270" s="163" t="s">
        <v>1</v>
      </c>
      <c r="F270" s="164" t="s">
        <v>1274</v>
      </c>
      <c r="H270" s="165">
        <v>27.7</v>
      </c>
      <c r="I270" s="166"/>
      <c r="L270" s="162"/>
      <c r="M270" s="167"/>
      <c r="N270" s="168"/>
      <c r="O270" s="168"/>
      <c r="P270" s="168"/>
      <c r="Q270" s="168"/>
      <c r="R270" s="168"/>
      <c r="S270" s="168"/>
      <c r="T270" s="169"/>
      <c r="AT270" s="163" t="s">
        <v>145</v>
      </c>
      <c r="AU270" s="163" t="s">
        <v>88</v>
      </c>
      <c r="AV270" s="13" t="s">
        <v>88</v>
      </c>
      <c r="AW270" s="13" t="s">
        <v>31</v>
      </c>
      <c r="AX270" s="13" t="s">
        <v>85</v>
      </c>
      <c r="AY270" s="163" t="s">
        <v>134</v>
      </c>
    </row>
    <row r="271" spans="1:65" s="14" customFormat="1">
      <c r="B271" s="170"/>
      <c r="D271" s="157" t="s">
        <v>145</v>
      </c>
      <c r="E271" s="171" t="s">
        <v>1</v>
      </c>
      <c r="F271" s="172" t="s">
        <v>1022</v>
      </c>
      <c r="H271" s="171" t="s">
        <v>1</v>
      </c>
      <c r="I271" s="173"/>
      <c r="L271" s="170"/>
      <c r="M271" s="174"/>
      <c r="N271" s="175"/>
      <c r="O271" s="175"/>
      <c r="P271" s="175"/>
      <c r="Q271" s="175"/>
      <c r="R271" s="175"/>
      <c r="S271" s="175"/>
      <c r="T271" s="176"/>
      <c r="AT271" s="171" t="s">
        <v>145</v>
      </c>
      <c r="AU271" s="171" t="s">
        <v>88</v>
      </c>
      <c r="AV271" s="14" t="s">
        <v>85</v>
      </c>
      <c r="AW271" s="14" t="s">
        <v>31</v>
      </c>
      <c r="AX271" s="14" t="s">
        <v>77</v>
      </c>
      <c r="AY271" s="171" t="s">
        <v>134</v>
      </c>
    </row>
    <row r="272" spans="1:65" s="2" customFormat="1" ht="16.5" customHeight="1">
      <c r="A272" s="32"/>
      <c r="B272" s="143"/>
      <c r="C272" s="185" t="s">
        <v>379</v>
      </c>
      <c r="D272" s="185" t="s">
        <v>326</v>
      </c>
      <c r="E272" s="186" t="s">
        <v>1275</v>
      </c>
      <c r="F272" s="187" t="s">
        <v>1276</v>
      </c>
      <c r="G272" s="188" t="s">
        <v>177</v>
      </c>
      <c r="H272" s="189">
        <v>28.116</v>
      </c>
      <c r="I272" s="190"/>
      <c r="J272" s="191">
        <f>ROUND(I272*H272,2)</f>
        <v>0</v>
      </c>
      <c r="K272" s="187" t="s">
        <v>140</v>
      </c>
      <c r="L272" s="192"/>
      <c r="M272" s="193" t="s">
        <v>1</v>
      </c>
      <c r="N272" s="194" t="s">
        <v>42</v>
      </c>
      <c r="O272" s="58"/>
      <c r="P272" s="153">
        <f>O272*H272</f>
        <v>0</v>
      </c>
      <c r="Q272" s="153">
        <v>4.2999999999999999E-4</v>
      </c>
      <c r="R272" s="153">
        <f>Q272*H272</f>
        <v>1.2089879999999999E-2</v>
      </c>
      <c r="S272" s="153">
        <v>0</v>
      </c>
      <c r="T272" s="154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5" t="s">
        <v>190</v>
      </c>
      <c r="AT272" s="155" t="s">
        <v>326</v>
      </c>
      <c r="AU272" s="155" t="s">
        <v>88</v>
      </c>
      <c r="AY272" s="17" t="s">
        <v>134</v>
      </c>
      <c r="BE272" s="156">
        <f>IF(N272="základní",J272,0)</f>
        <v>0</v>
      </c>
      <c r="BF272" s="156">
        <f>IF(N272="snížená",J272,0)</f>
        <v>0</v>
      </c>
      <c r="BG272" s="156">
        <f>IF(N272="zákl. přenesená",J272,0)</f>
        <v>0</v>
      </c>
      <c r="BH272" s="156">
        <f>IF(N272="sníž. přenesená",J272,0)</f>
        <v>0</v>
      </c>
      <c r="BI272" s="156">
        <f>IF(N272="nulová",J272,0)</f>
        <v>0</v>
      </c>
      <c r="BJ272" s="17" t="s">
        <v>85</v>
      </c>
      <c r="BK272" s="156">
        <f>ROUND(I272*H272,2)</f>
        <v>0</v>
      </c>
      <c r="BL272" s="17" t="s">
        <v>141</v>
      </c>
      <c r="BM272" s="155" t="s">
        <v>1277</v>
      </c>
    </row>
    <row r="273" spans="1:65" s="2" customFormat="1">
      <c r="A273" s="32"/>
      <c r="B273" s="33"/>
      <c r="C273" s="32"/>
      <c r="D273" s="157" t="s">
        <v>143</v>
      </c>
      <c r="E273" s="32"/>
      <c r="F273" s="158" t="s">
        <v>1276</v>
      </c>
      <c r="G273" s="32"/>
      <c r="H273" s="32"/>
      <c r="I273" s="159"/>
      <c r="J273" s="32"/>
      <c r="K273" s="32"/>
      <c r="L273" s="33"/>
      <c r="M273" s="160"/>
      <c r="N273" s="161"/>
      <c r="O273" s="58"/>
      <c r="P273" s="58"/>
      <c r="Q273" s="58"/>
      <c r="R273" s="58"/>
      <c r="S273" s="58"/>
      <c r="T273" s="5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143</v>
      </c>
      <c r="AU273" s="17" t="s">
        <v>88</v>
      </c>
    </row>
    <row r="274" spans="1:65" s="13" customFormat="1">
      <c r="B274" s="162"/>
      <c r="D274" s="157" t="s">
        <v>145</v>
      </c>
      <c r="E274" s="163" t="s">
        <v>1</v>
      </c>
      <c r="F274" s="164" t="s">
        <v>1278</v>
      </c>
      <c r="H274" s="165">
        <v>27.7</v>
      </c>
      <c r="I274" s="166"/>
      <c r="L274" s="162"/>
      <c r="M274" s="167"/>
      <c r="N274" s="168"/>
      <c r="O274" s="168"/>
      <c r="P274" s="168"/>
      <c r="Q274" s="168"/>
      <c r="R274" s="168"/>
      <c r="S274" s="168"/>
      <c r="T274" s="169"/>
      <c r="AT274" s="163" t="s">
        <v>145</v>
      </c>
      <c r="AU274" s="163" t="s">
        <v>88</v>
      </c>
      <c r="AV274" s="13" t="s">
        <v>88</v>
      </c>
      <c r="AW274" s="13" t="s">
        <v>31</v>
      </c>
      <c r="AX274" s="13" t="s">
        <v>85</v>
      </c>
      <c r="AY274" s="163" t="s">
        <v>134</v>
      </c>
    </row>
    <row r="275" spans="1:65" s="14" customFormat="1">
      <c r="B275" s="170"/>
      <c r="D275" s="157" t="s">
        <v>145</v>
      </c>
      <c r="E275" s="171" t="s">
        <v>1</v>
      </c>
      <c r="F275" s="172" t="s">
        <v>450</v>
      </c>
      <c r="H275" s="171" t="s">
        <v>1</v>
      </c>
      <c r="I275" s="173"/>
      <c r="L275" s="170"/>
      <c r="M275" s="174"/>
      <c r="N275" s="175"/>
      <c r="O275" s="175"/>
      <c r="P275" s="175"/>
      <c r="Q275" s="175"/>
      <c r="R275" s="175"/>
      <c r="S275" s="175"/>
      <c r="T275" s="176"/>
      <c r="AT275" s="171" t="s">
        <v>145</v>
      </c>
      <c r="AU275" s="171" t="s">
        <v>88</v>
      </c>
      <c r="AV275" s="14" t="s">
        <v>85</v>
      </c>
      <c r="AW275" s="14" t="s">
        <v>31</v>
      </c>
      <c r="AX275" s="14" t="s">
        <v>77</v>
      </c>
      <c r="AY275" s="171" t="s">
        <v>134</v>
      </c>
    </row>
    <row r="276" spans="1:65" s="13" customFormat="1">
      <c r="B276" s="162"/>
      <c r="D276" s="157" t="s">
        <v>145</v>
      </c>
      <c r="F276" s="164" t="s">
        <v>1279</v>
      </c>
      <c r="H276" s="165">
        <v>28.116</v>
      </c>
      <c r="I276" s="166"/>
      <c r="L276" s="162"/>
      <c r="M276" s="167"/>
      <c r="N276" s="168"/>
      <c r="O276" s="168"/>
      <c r="P276" s="168"/>
      <c r="Q276" s="168"/>
      <c r="R276" s="168"/>
      <c r="S276" s="168"/>
      <c r="T276" s="169"/>
      <c r="AT276" s="163" t="s">
        <v>145</v>
      </c>
      <c r="AU276" s="163" t="s">
        <v>88</v>
      </c>
      <c r="AV276" s="13" t="s">
        <v>88</v>
      </c>
      <c r="AW276" s="13" t="s">
        <v>3</v>
      </c>
      <c r="AX276" s="13" t="s">
        <v>85</v>
      </c>
      <c r="AY276" s="163" t="s">
        <v>134</v>
      </c>
    </row>
    <row r="277" spans="1:65" s="2" customFormat="1" ht="21.75" customHeight="1">
      <c r="A277" s="32"/>
      <c r="B277" s="143"/>
      <c r="C277" s="144" t="s">
        <v>384</v>
      </c>
      <c r="D277" s="144" t="s">
        <v>136</v>
      </c>
      <c r="E277" s="145" t="s">
        <v>1017</v>
      </c>
      <c r="F277" s="146" t="s">
        <v>1018</v>
      </c>
      <c r="G277" s="147" t="s">
        <v>177</v>
      </c>
      <c r="H277" s="148">
        <v>180.2</v>
      </c>
      <c r="I277" s="149"/>
      <c r="J277" s="150">
        <f>ROUND(I277*H277,2)</f>
        <v>0</v>
      </c>
      <c r="K277" s="146" t="s">
        <v>140</v>
      </c>
      <c r="L277" s="33"/>
      <c r="M277" s="151" t="s">
        <v>1</v>
      </c>
      <c r="N277" s="152" t="s">
        <v>42</v>
      </c>
      <c r="O277" s="58"/>
      <c r="P277" s="153">
        <f>O277*H277</f>
        <v>0</v>
      </c>
      <c r="Q277" s="153">
        <v>0</v>
      </c>
      <c r="R277" s="153">
        <f>Q277*H277</f>
        <v>0</v>
      </c>
      <c r="S277" s="153">
        <v>0</v>
      </c>
      <c r="T277" s="154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5" t="s">
        <v>141</v>
      </c>
      <c r="AT277" s="155" t="s">
        <v>136</v>
      </c>
      <c r="AU277" s="155" t="s">
        <v>88</v>
      </c>
      <c r="AY277" s="17" t="s">
        <v>134</v>
      </c>
      <c r="BE277" s="156">
        <f>IF(N277="základní",J277,0)</f>
        <v>0</v>
      </c>
      <c r="BF277" s="156">
        <f>IF(N277="snížená",J277,0)</f>
        <v>0</v>
      </c>
      <c r="BG277" s="156">
        <f>IF(N277="zákl. přenesená",J277,0)</f>
        <v>0</v>
      </c>
      <c r="BH277" s="156">
        <f>IF(N277="sníž. přenesená",J277,0)</f>
        <v>0</v>
      </c>
      <c r="BI277" s="156">
        <f>IF(N277="nulová",J277,0)</f>
        <v>0</v>
      </c>
      <c r="BJ277" s="17" t="s">
        <v>85</v>
      </c>
      <c r="BK277" s="156">
        <f>ROUND(I277*H277,2)</f>
        <v>0</v>
      </c>
      <c r="BL277" s="17" t="s">
        <v>141</v>
      </c>
      <c r="BM277" s="155" t="s">
        <v>1280</v>
      </c>
    </row>
    <row r="278" spans="1:65" s="2" customFormat="1">
      <c r="A278" s="32"/>
      <c r="B278" s="33"/>
      <c r="C278" s="32"/>
      <c r="D278" s="157" t="s">
        <v>143</v>
      </c>
      <c r="E278" s="32"/>
      <c r="F278" s="158" t="s">
        <v>1020</v>
      </c>
      <c r="G278" s="32"/>
      <c r="H278" s="32"/>
      <c r="I278" s="159"/>
      <c r="J278" s="32"/>
      <c r="K278" s="32"/>
      <c r="L278" s="33"/>
      <c r="M278" s="160"/>
      <c r="N278" s="161"/>
      <c r="O278" s="58"/>
      <c r="P278" s="58"/>
      <c r="Q278" s="58"/>
      <c r="R278" s="58"/>
      <c r="S278" s="58"/>
      <c r="T278" s="59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7" t="s">
        <v>143</v>
      </c>
      <c r="AU278" s="17" t="s">
        <v>88</v>
      </c>
    </row>
    <row r="279" spans="1:65" s="13" customFormat="1">
      <c r="B279" s="162"/>
      <c r="D279" s="157" t="s">
        <v>145</v>
      </c>
      <c r="E279" s="163" t="s">
        <v>1</v>
      </c>
      <c r="F279" s="164" t="s">
        <v>1281</v>
      </c>
      <c r="H279" s="165">
        <v>180.2</v>
      </c>
      <c r="I279" s="166"/>
      <c r="L279" s="162"/>
      <c r="M279" s="167"/>
      <c r="N279" s="168"/>
      <c r="O279" s="168"/>
      <c r="P279" s="168"/>
      <c r="Q279" s="168"/>
      <c r="R279" s="168"/>
      <c r="S279" s="168"/>
      <c r="T279" s="169"/>
      <c r="AT279" s="163" t="s">
        <v>145</v>
      </c>
      <c r="AU279" s="163" t="s">
        <v>88</v>
      </c>
      <c r="AV279" s="13" t="s">
        <v>88</v>
      </c>
      <c r="AW279" s="13" t="s">
        <v>31</v>
      </c>
      <c r="AX279" s="13" t="s">
        <v>85</v>
      </c>
      <c r="AY279" s="163" t="s">
        <v>134</v>
      </c>
    </row>
    <row r="280" spans="1:65" s="14" customFormat="1">
      <c r="B280" s="170"/>
      <c r="D280" s="157" t="s">
        <v>145</v>
      </c>
      <c r="E280" s="171" t="s">
        <v>1</v>
      </c>
      <c r="F280" s="172" t="s">
        <v>1022</v>
      </c>
      <c r="H280" s="171" t="s">
        <v>1</v>
      </c>
      <c r="I280" s="173"/>
      <c r="L280" s="170"/>
      <c r="M280" s="174"/>
      <c r="N280" s="175"/>
      <c r="O280" s="175"/>
      <c r="P280" s="175"/>
      <c r="Q280" s="175"/>
      <c r="R280" s="175"/>
      <c r="S280" s="175"/>
      <c r="T280" s="176"/>
      <c r="AT280" s="171" t="s">
        <v>145</v>
      </c>
      <c r="AU280" s="171" t="s">
        <v>88</v>
      </c>
      <c r="AV280" s="14" t="s">
        <v>85</v>
      </c>
      <c r="AW280" s="14" t="s">
        <v>31</v>
      </c>
      <c r="AX280" s="14" t="s">
        <v>77</v>
      </c>
      <c r="AY280" s="171" t="s">
        <v>134</v>
      </c>
    </row>
    <row r="281" spans="1:65" s="2" customFormat="1" ht="16.5" customHeight="1">
      <c r="A281" s="32"/>
      <c r="B281" s="143"/>
      <c r="C281" s="185" t="s">
        <v>388</v>
      </c>
      <c r="D281" s="185" t="s">
        <v>326</v>
      </c>
      <c r="E281" s="186" t="s">
        <v>1023</v>
      </c>
      <c r="F281" s="187" t="s">
        <v>1024</v>
      </c>
      <c r="G281" s="188" t="s">
        <v>177</v>
      </c>
      <c r="H281" s="189">
        <v>182.90299999999999</v>
      </c>
      <c r="I281" s="190"/>
      <c r="J281" s="191">
        <f>ROUND(I281*H281,2)</f>
        <v>0</v>
      </c>
      <c r="K281" s="187" t="s">
        <v>140</v>
      </c>
      <c r="L281" s="192"/>
      <c r="M281" s="193" t="s">
        <v>1</v>
      </c>
      <c r="N281" s="194" t="s">
        <v>42</v>
      </c>
      <c r="O281" s="58"/>
      <c r="P281" s="153">
        <f>O281*H281</f>
        <v>0</v>
      </c>
      <c r="Q281" s="153">
        <v>2.14E-3</v>
      </c>
      <c r="R281" s="153">
        <f>Q281*H281</f>
        <v>0.39141241999999998</v>
      </c>
      <c r="S281" s="153">
        <v>0</v>
      </c>
      <c r="T281" s="154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5" t="s">
        <v>190</v>
      </c>
      <c r="AT281" s="155" t="s">
        <v>326</v>
      </c>
      <c r="AU281" s="155" t="s">
        <v>88</v>
      </c>
      <c r="AY281" s="17" t="s">
        <v>134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7" t="s">
        <v>85</v>
      </c>
      <c r="BK281" s="156">
        <f>ROUND(I281*H281,2)</f>
        <v>0</v>
      </c>
      <c r="BL281" s="17" t="s">
        <v>141</v>
      </c>
      <c r="BM281" s="155" t="s">
        <v>1282</v>
      </c>
    </row>
    <row r="282" spans="1:65" s="2" customFormat="1">
      <c r="A282" s="32"/>
      <c r="B282" s="33"/>
      <c r="C282" s="32"/>
      <c r="D282" s="157" t="s">
        <v>143</v>
      </c>
      <c r="E282" s="32"/>
      <c r="F282" s="158" t="s">
        <v>1024</v>
      </c>
      <c r="G282" s="32"/>
      <c r="H282" s="32"/>
      <c r="I282" s="159"/>
      <c r="J282" s="32"/>
      <c r="K282" s="32"/>
      <c r="L282" s="33"/>
      <c r="M282" s="160"/>
      <c r="N282" s="161"/>
      <c r="O282" s="58"/>
      <c r="P282" s="58"/>
      <c r="Q282" s="58"/>
      <c r="R282" s="58"/>
      <c r="S282" s="58"/>
      <c r="T282" s="59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7" t="s">
        <v>143</v>
      </c>
      <c r="AU282" s="17" t="s">
        <v>88</v>
      </c>
    </row>
    <row r="283" spans="1:65" s="13" customFormat="1">
      <c r="B283" s="162"/>
      <c r="D283" s="157" t="s">
        <v>145</v>
      </c>
      <c r="E283" s="163" t="s">
        <v>1</v>
      </c>
      <c r="F283" s="164" t="s">
        <v>1283</v>
      </c>
      <c r="H283" s="165">
        <v>180.2</v>
      </c>
      <c r="I283" s="166"/>
      <c r="L283" s="162"/>
      <c r="M283" s="167"/>
      <c r="N283" s="168"/>
      <c r="O283" s="168"/>
      <c r="P283" s="168"/>
      <c r="Q283" s="168"/>
      <c r="R283" s="168"/>
      <c r="S283" s="168"/>
      <c r="T283" s="169"/>
      <c r="AT283" s="163" t="s">
        <v>145</v>
      </c>
      <c r="AU283" s="163" t="s">
        <v>88</v>
      </c>
      <c r="AV283" s="13" t="s">
        <v>88</v>
      </c>
      <c r="AW283" s="13" t="s">
        <v>31</v>
      </c>
      <c r="AX283" s="13" t="s">
        <v>85</v>
      </c>
      <c r="AY283" s="163" t="s">
        <v>134</v>
      </c>
    </row>
    <row r="284" spans="1:65" s="14" customFormat="1">
      <c r="B284" s="170"/>
      <c r="D284" s="157" t="s">
        <v>145</v>
      </c>
      <c r="E284" s="171" t="s">
        <v>1</v>
      </c>
      <c r="F284" s="172" t="s">
        <v>450</v>
      </c>
      <c r="H284" s="171" t="s">
        <v>1</v>
      </c>
      <c r="I284" s="173"/>
      <c r="L284" s="170"/>
      <c r="M284" s="174"/>
      <c r="N284" s="175"/>
      <c r="O284" s="175"/>
      <c r="P284" s="175"/>
      <c r="Q284" s="175"/>
      <c r="R284" s="175"/>
      <c r="S284" s="175"/>
      <c r="T284" s="176"/>
      <c r="AT284" s="171" t="s">
        <v>145</v>
      </c>
      <c r="AU284" s="171" t="s">
        <v>88</v>
      </c>
      <c r="AV284" s="14" t="s">
        <v>85</v>
      </c>
      <c r="AW284" s="14" t="s">
        <v>31</v>
      </c>
      <c r="AX284" s="14" t="s">
        <v>77</v>
      </c>
      <c r="AY284" s="171" t="s">
        <v>134</v>
      </c>
    </row>
    <row r="285" spans="1:65" s="13" customFormat="1">
      <c r="B285" s="162"/>
      <c r="D285" s="157" t="s">
        <v>145</v>
      </c>
      <c r="F285" s="164" t="s">
        <v>1284</v>
      </c>
      <c r="H285" s="165">
        <v>182.90299999999999</v>
      </c>
      <c r="I285" s="166"/>
      <c r="L285" s="162"/>
      <c r="M285" s="167"/>
      <c r="N285" s="168"/>
      <c r="O285" s="168"/>
      <c r="P285" s="168"/>
      <c r="Q285" s="168"/>
      <c r="R285" s="168"/>
      <c r="S285" s="168"/>
      <c r="T285" s="169"/>
      <c r="AT285" s="163" t="s">
        <v>145</v>
      </c>
      <c r="AU285" s="163" t="s">
        <v>88</v>
      </c>
      <c r="AV285" s="13" t="s">
        <v>88</v>
      </c>
      <c r="AW285" s="13" t="s">
        <v>3</v>
      </c>
      <c r="AX285" s="13" t="s">
        <v>85</v>
      </c>
      <c r="AY285" s="163" t="s">
        <v>134</v>
      </c>
    </row>
    <row r="286" spans="1:65" s="2" customFormat="1" ht="16.5" customHeight="1">
      <c r="A286" s="32"/>
      <c r="B286" s="143"/>
      <c r="C286" s="144" t="s">
        <v>394</v>
      </c>
      <c r="D286" s="144" t="s">
        <v>136</v>
      </c>
      <c r="E286" s="203" t="s">
        <v>1050</v>
      </c>
      <c r="F286" s="146" t="s">
        <v>1051</v>
      </c>
      <c r="G286" s="147" t="s">
        <v>139</v>
      </c>
      <c r="H286" s="148">
        <v>4</v>
      </c>
      <c r="I286" s="149"/>
      <c r="J286" s="150">
        <f>ROUND(I286*H286,2)</f>
        <v>0</v>
      </c>
      <c r="K286" s="146" t="s">
        <v>140</v>
      </c>
      <c r="L286" s="33"/>
      <c r="M286" s="151" t="s">
        <v>1</v>
      </c>
      <c r="N286" s="152" t="s">
        <v>42</v>
      </c>
      <c r="O286" s="58"/>
      <c r="P286" s="153">
        <f>O286*H286</f>
        <v>0</v>
      </c>
      <c r="Q286" s="153">
        <v>1.67E-3</v>
      </c>
      <c r="R286" s="153">
        <f>Q286*H286</f>
        <v>6.6800000000000002E-3</v>
      </c>
      <c r="S286" s="153">
        <v>0</v>
      </c>
      <c r="T286" s="154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5" t="s">
        <v>141</v>
      </c>
      <c r="AT286" s="155" t="s">
        <v>136</v>
      </c>
      <c r="AU286" s="155" t="s">
        <v>88</v>
      </c>
      <c r="AY286" s="17" t="s">
        <v>134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7" t="s">
        <v>85</v>
      </c>
      <c r="BK286" s="156">
        <f>ROUND(I286*H286,2)</f>
        <v>0</v>
      </c>
      <c r="BL286" s="17" t="s">
        <v>141</v>
      </c>
      <c r="BM286" s="155" t="s">
        <v>1285</v>
      </c>
    </row>
    <row r="287" spans="1:65" s="2" customFormat="1" ht="19.5">
      <c r="A287" s="32"/>
      <c r="B287" s="33"/>
      <c r="C287" s="32"/>
      <c r="D287" s="157" t="s">
        <v>143</v>
      </c>
      <c r="E287" s="32"/>
      <c r="F287" s="158" t="s">
        <v>1053</v>
      </c>
      <c r="G287" s="32"/>
      <c r="H287" s="32"/>
      <c r="I287" s="159"/>
      <c r="J287" s="32"/>
      <c r="K287" s="32"/>
      <c r="L287" s="33"/>
      <c r="M287" s="160"/>
      <c r="N287" s="161"/>
      <c r="O287" s="58"/>
      <c r="P287" s="58"/>
      <c r="Q287" s="58"/>
      <c r="R287" s="58"/>
      <c r="S287" s="58"/>
      <c r="T287" s="5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143</v>
      </c>
      <c r="AU287" s="17" t="s">
        <v>88</v>
      </c>
    </row>
    <row r="288" spans="1:65" s="13" customFormat="1">
      <c r="B288" s="162"/>
      <c r="D288" s="157" t="s">
        <v>145</v>
      </c>
      <c r="E288" s="163" t="s">
        <v>1</v>
      </c>
      <c r="F288" s="164" t="s">
        <v>1482</v>
      </c>
      <c r="H288" s="165">
        <v>2</v>
      </c>
      <c r="I288" s="166"/>
      <c r="L288" s="162"/>
      <c r="M288" s="167"/>
      <c r="N288" s="168"/>
      <c r="O288" s="168"/>
      <c r="P288" s="168"/>
      <c r="Q288" s="168"/>
      <c r="R288" s="168"/>
      <c r="S288" s="168"/>
      <c r="T288" s="169"/>
      <c r="AT288" s="163" t="s">
        <v>145</v>
      </c>
      <c r="AU288" s="163" t="s">
        <v>88</v>
      </c>
      <c r="AV288" s="13" t="s">
        <v>88</v>
      </c>
      <c r="AW288" s="13" t="s">
        <v>31</v>
      </c>
      <c r="AX288" s="13" t="s">
        <v>77</v>
      </c>
      <c r="AY288" s="163" t="s">
        <v>134</v>
      </c>
    </row>
    <row r="289" spans="1:65" s="13" customFormat="1">
      <c r="B289" s="162"/>
      <c r="D289" s="157" t="s">
        <v>145</v>
      </c>
      <c r="E289" s="163" t="s">
        <v>1</v>
      </c>
      <c r="F289" s="164" t="s">
        <v>1470</v>
      </c>
      <c r="H289" s="165">
        <v>1</v>
      </c>
      <c r="I289" s="166"/>
      <c r="L289" s="162"/>
      <c r="M289" s="167"/>
      <c r="N289" s="168"/>
      <c r="O289" s="168"/>
      <c r="P289" s="168"/>
      <c r="Q289" s="168"/>
      <c r="R289" s="168"/>
      <c r="S289" s="168"/>
      <c r="T289" s="169"/>
      <c r="AT289" s="163" t="s">
        <v>145</v>
      </c>
      <c r="AU289" s="163" t="s">
        <v>88</v>
      </c>
      <c r="AV289" s="13" t="s">
        <v>88</v>
      </c>
      <c r="AW289" s="13" t="s">
        <v>31</v>
      </c>
      <c r="AX289" s="13" t="s">
        <v>77</v>
      </c>
      <c r="AY289" s="163" t="s">
        <v>134</v>
      </c>
    </row>
    <row r="290" spans="1:65" s="13" customFormat="1">
      <c r="B290" s="162"/>
      <c r="D290" s="157" t="s">
        <v>145</v>
      </c>
      <c r="E290" s="163" t="s">
        <v>1</v>
      </c>
      <c r="F290" s="164" t="s">
        <v>1286</v>
      </c>
      <c r="H290" s="165">
        <v>1</v>
      </c>
      <c r="I290" s="166"/>
      <c r="L290" s="162"/>
      <c r="M290" s="167"/>
      <c r="N290" s="168"/>
      <c r="O290" s="168"/>
      <c r="P290" s="168"/>
      <c r="Q290" s="168"/>
      <c r="R290" s="168"/>
      <c r="S290" s="168"/>
      <c r="T290" s="169"/>
      <c r="AT290" s="163" t="s">
        <v>145</v>
      </c>
      <c r="AU290" s="163" t="s">
        <v>88</v>
      </c>
      <c r="AV290" s="13" t="s">
        <v>88</v>
      </c>
      <c r="AW290" s="13" t="s">
        <v>31</v>
      </c>
      <c r="AX290" s="13" t="s">
        <v>77</v>
      </c>
      <c r="AY290" s="163" t="s">
        <v>134</v>
      </c>
    </row>
    <row r="291" spans="1:65" s="15" customFormat="1">
      <c r="B291" s="177"/>
      <c r="D291" s="157" t="s">
        <v>145</v>
      </c>
      <c r="E291" s="178" t="s">
        <v>1</v>
      </c>
      <c r="F291" s="179" t="s">
        <v>167</v>
      </c>
      <c r="H291" s="180">
        <v>4</v>
      </c>
      <c r="I291" s="181"/>
      <c r="L291" s="177"/>
      <c r="M291" s="182"/>
      <c r="N291" s="183"/>
      <c r="O291" s="183"/>
      <c r="P291" s="183"/>
      <c r="Q291" s="183"/>
      <c r="R291" s="183"/>
      <c r="S291" s="183"/>
      <c r="T291" s="184"/>
      <c r="AT291" s="178" t="s">
        <v>145</v>
      </c>
      <c r="AU291" s="178" t="s">
        <v>88</v>
      </c>
      <c r="AV291" s="15" t="s">
        <v>141</v>
      </c>
      <c r="AW291" s="15" t="s">
        <v>31</v>
      </c>
      <c r="AX291" s="15" t="s">
        <v>85</v>
      </c>
      <c r="AY291" s="178" t="s">
        <v>134</v>
      </c>
    </row>
    <row r="292" spans="1:65" s="2" customFormat="1" ht="16.5" customHeight="1">
      <c r="A292" s="32"/>
      <c r="B292" s="143"/>
      <c r="C292" s="185" t="s">
        <v>401</v>
      </c>
      <c r="D292" s="185" t="s">
        <v>326</v>
      </c>
      <c r="E292" s="248" t="s">
        <v>1054</v>
      </c>
      <c r="F292" s="187" t="s">
        <v>1466</v>
      </c>
      <c r="G292" s="188" t="s">
        <v>139</v>
      </c>
      <c r="H292" s="189">
        <v>2</v>
      </c>
      <c r="I292" s="190"/>
      <c r="J292" s="191">
        <f>ROUND(I292*H292,2)</f>
        <v>0</v>
      </c>
      <c r="K292" s="187" t="s">
        <v>1</v>
      </c>
      <c r="L292" s="192"/>
      <c r="M292" s="193" t="s">
        <v>1</v>
      </c>
      <c r="N292" s="194" t="s">
        <v>42</v>
      </c>
      <c r="O292" s="58"/>
      <c r="P292" s="153">
        <f>O292*H292</f>
        <v>0</v>
      </c>
      <c r="Q292" s="153">
        <v>1.6E-2</v>
      </c>
      <c r="R292" s="153">
        <f>Q292*H292</f>
        <v>3.2000000000000001E-2</v>
      </c>
      <c r="S292" s="153">
        <v>0</v>
      </c>
      <c r="T292" s="154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5" t="s">
        <v>190</v>
      </c>
      <c r="AT292" s="155" t="s">
        <v>326</v>
      </c>
      <c r="AU292" s="155" t="s">
        <v>88</v>
      </c>
      <c r="AY292" s="17" t="s">
        <v>134</v>
      </c>
      <c r="BE292" s="156">
        <f>IF(N292="základní",J292,0)</f>
        <v>0</v>
      </c>
      <c r="BF292" s="156">
        <f>IF(N292="snížená",J292,0)</f>
        <v>0</v>
      </c>
      <c r="BG292" s="156">
        <f>IF(N292="zákl. přenesená",J292,0)</f>
        <v>0</v>
      </c>
      <c r="BH292" s="156">
        <f>IF(N292="sníž. přenesená",J292,0)</f>
        <v>0</v>
      </c>
      <c r="BI292" s="156">
        <f>IF(N292="nulová",J292,0)</f>
        <v>0</v>
      </c>
      <c r="BJ292" s="17" t="s">
        <v>85</v>
      </c>
      <c r="BK292" s="156">
        <f>ROUND(I292*H292,2)</f>
        <v>0</v>
      </c>
      <c r="BL292" s="17" t="s">
        <v>141</v>
      </c>
      <c r="BM292" s="155" t="s">
        <v>1287</v>
      </c>
    </row>
    <row r="293" spans="1:65" s="2" customFormat="1">
      <c r="A293" s="32"/>
      <c r="B293" s="33"/>
      <c r="C293" s="32"/>
      <c r="D293" s="157" t="s">
        <v>143</v>
      </c>
      <c r="E293" s="32"/>
      <c r="F293" s="158"/>
      <c r="G293" s="32"/>
      <c r="H293" s="32"/>
      <c r="I293" s="159"/>
      <c r="J293" s="32"/>
      <c r="K293" s="32"/>
      <c r="L293" s="33"/>
      <c r="M293" s="160"/>
      <c r="N293" s="161"/>
      <c r="O293" s="58"/>
      <c r="P293" s="58"/>
      <c r="Q293" s="58"/>
      <c r="R293" s="58"/>
      <c r="S293" s="58"/>
      <c r="T293" s="59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7" t="s">
        <v>143</v>
      </c>
      <c r="AU293" s="17" t="s">
        <v>88</v>
      </c>
    </row>
    <row r="294" spans="1:65" s="13" customFormat="1">
      <c r="B294" s="162"/>
      <c r="D294" s="157" t="s">
        <v>145</v>
      </c>
      <c r="E294" s="163" t="s">
        <v>1</v>
      </c>
      <c r="F294" s="164" t="s">
        <v>1483</v>
      </c>
      <c r="H294" s="165">
        <v>2</v>
      </c>
      <c r="I294" s="166"/>
      <c r="L294" s="162"/>
      <c r="M294" s="167"/>
      <c r="N294" s="168"/>
      <c r="O294" s="168"/>
      <c r="P294" s="168"/>
      <c r="Q294" s="168"/>
      <c r="R294" s="168"/>
      <c r="S294" s="168"/>
      <c r="T294" s="169"/>
      <c r="AT294" s="163" t="s">
        <v>145</v>
      </c>
      <c r="AU294" s="163" t="s">
        <v>88</v>
      </c>
      <c r="AV294" s="13" t="s">
        <v>88</v>
      </c>
      <c r="AW294" s="13" t="s">
        <v>31</v>
      </c>
      <c r="AX294" s="13" t="s">
        <v>85</v>
      </c>
      <c r="AY294" s="163" t="s">
        <v>134</v>
      </c>
    </row>
    <row r="295" spans="1:65" s="2" customFormat="1" ht="16.5" customHeight="1">
      <c r="A295" s="32"/>
      <c r="B295" s="143"/>
      <c r="C295" s="185" t="s">
        <v>408</v>
      </c>
      <c r="D295" s="185" t="s">
        <v>326</v>
      </c>
      <c r="E295" s="248" t="s">
        <v>1060</v>
      </c>
      <c r="F295" s="187" t="s">
        <v>1471</v>
      </c>
      <c r="G295" s="188" t="s">
        <v>139</v>
      </c>
      <c r="H295" s="189">
        <v>1</v>
      </c>
      <c r="I295" s="190"/>
      <c r="J295" s="191">
        <f>ROUND(I295*H295,2)</f>
        <v>0</v>
      </c>
      <c r="K295" s="187" t="s">
        <v>1</v>
      </c>
      <c r="L295" s="192"/>
      <c r="M295" s="193" t="s">
        <v>1</v>
      </c>
      <c r="N295" s="194" t="s">
        <v>42</v>
      </c>
      <c r="O295" s="58"/>
      <c r="P295" s="153">
        <f>O295*H295</f>
        <v>0</v>
      </c>
      <c r="Q295" s="153">
        <v>5.0400000000000002E-3</v>
      </c>
      <c r="R295" s="153">
        <f>Q295*H295</f>
        <v>5.0400000000000002E-3</v>
      </c>
      <c r="S295" s="153">
        <v>0</v>
      </c>
      <c r="T295" s="154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5" t="s">
        <v>190</v>
      </c>
      <c r="AT295" s="155" t="s">
        <v>326</v>
      </c>
      <c r="AU295" s="155" t="s">
        <v>88</v>
      </c>
      <c r="AY295" s="17" t="s">
        <v>134</v>
      </c>
      <c r="BE295" s="156">
        <f>IF(N295="základní",J295,0)</f>
        <v>0</v>
      </c>
      <c r="BF295" s="156">
        <f>IF(N295="snížená",J295,0)</f>
        <v>0</v>
      </c>
      <c r="BG295" s="156">
        <f>IF(N295="zákl. přenesená",J295,0)</f>
        <v>0</v>
      </c>
      <c r="BH295" s="156">
        <f>IF(N295="sníž. přenesená",J295,0)</f>
        <v>0</v>
      </c>
      <c r="BI295" s="156">
        <f>IF(N295="nulová",J295,0)</f>
        <v>0</v>
      </c>
      <c r="BJ295" s="17" t="s">
        <v>85</v>
      </c>
      <c r="BK295" s="156">
        <f>ROUND(I295*H295,2)</f>
        <v>0</v>
      </c>
      <c r="BL295" s="17" t="s">
        <v>141</v>
      </c>
      <c r="BM295" s="155" t="s">
        <v>1288</v>
      </c>
    </row>
    <row r="296" spans="1:65" s="2" customFormat="1">
      <c r="A296" s="32"/>
      <c r="B296" s="33"/>
      <c r="C296" s="32"/>
      <c r="D296" s="157" t="s">
        <v>143</v>
      </c>
      <c r="E296" s="32"/>
      <c r="F296" s="158"/>
      <c r="G296" s="32"/>
      <c r="H296" s="32"/>
      <c r="I296" s="159"/>
      <c r="J296" s="32"/>
      <c r="K296" s="32"/>
      <c r="L296" s="33"/>
      <c r="M296" s="160"/>
      <c r="N296" s="161"/>
      <c r="O296" s="58"/>
      <c r="P296" s="58"/>
      <c r="Q296" s="58"/>
      <c r="R296" s="58"/>
      <c r="S296" s="58"/>
      <c r="T296" s="59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143</v>
      </c>
      <c r="AU296" s="17" t="s">
        <v>88</v>
      </c>
    </row>
    <row r="297" spans="1:65" s="13" customFormat="1">
      <c r="B297" s="162"/>
      <c r="D297" s="157" t="s">
        <v>145</v>
      </c>
      <c r="E297" s="163" t="s">
        <v>1</v>
      </c>
      <c r="F297" s="164" t="s">
        <v>1472</v>
      </c>
      <c r="H297" s="165">
        <v>1</v>
      </c>
      <c r="I297" s="166"/>
      <c r="L297" s="162"/>
      <c r="M297" s="167"/>
      <c r="N297" s="168"/>
      <c r="O297" s="168"/>
      <c r="P297" s="168"/>
      <c r="Q297" s="168"/>
      <c r="R297" s="168"/>
      <c r="S297" s="168"/>
      <c r="T297" s="169"/>
      <c r="AT297" s="163" t="s">
        <v>145</v>
      </c>
      <c r="AU297" s="163" t="s">
        <v>88</v>
      </c>
      <c r="AV297" s="13" t="s">
        <v>88</v>
      </c>
      <c r="AW297" s="13" t="s">
        <v>31</v>
      </c>
      <c r="AX297" s="13" t="s">
        <v>85</v>
      </c>
      <c r="AY297" s="163" t="s">
        <v>134</v>
      </c>
    </row>
    <row r="298" spans="1:65" s="2" customFormat="1" ht="16.5" customHeight="1">
      <c r="A298" s="32"/>
      <c r="B298" s="143"/>
      <c r="C298" s="185" t="s">
        <v>415</v>
      </c>
      <c r="D298" s="185" t="s">
        <v>326</v>
      </c>
      <c r="E298" s="248" t="s">
        <v>1289</v>
      </c>
      <c r="F298" s="187" t="s">
        <v>1497</v>
      </c>
      <c r="G298" s="188" t="s">
        <v>139</v>
      </c>
      <c r="H298" s="189">
        <v>1</v>
      </c>
      <c r="I298" s="190"/>
      <c r="J298" s="191">
        <f>ROUND(I298*H298,2)</f>
        <v>0</v>
      </c>
      <c r="K298" s="187" t="s">
        <v>1</v>
      </c>
      <c r="L298" s="192"/>
      <c r="M298" s="193" t="s">
        <v>1</v>
      </c>
      <c r="N298" s="194" t="s">
        <v>42</v>
      </c>
      <c r="O298" s="58"/>
      <c r="P298" s="153">
        <f>O298*H298</f>
        <v>0</v>
      </c>
      <c r="Q298" s="153">
        <v>4.1000000000000003E-3</v>
      </c>
      <c r="R298" s="153">
        <f>Q298*H298</f>
        <v>4.1000000000000003E-3</v>
      </c>
      <c r="S298" s="153">
        <v>0</v>
      </c>
      <c r="T298" s="154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5" t="s">
        <v>190</v>
      </c>
      <c r="AT298" s="155" t="s">
        <v>326</v>
      </c>
      <c r="AU298" s="155" t="s">
        <v>88</v>
      </c>
      <c r="AY298" s="17" t="s">
        <v>134</v>
      </c>
      <c r="BE298" s="156">
        <f>IF(N298="základní",J298,0)</f>
        <v>0</v>
      </c>
      <c r="BF298" s="156">
        <f>IF(N298="snížená",J298,0)</f>
        <v>0</v>
      </c>
      <c r="BG298" s="156">
        <f>IF(N298="zákl. přenesená",J298,0)</f>
        <v>0</v>
      </c>
      <c r="BH298" s="156">
        <f>IF(N298="sníž. přenesená",J298,0)</f>
        <v>0</v>
      </c>
      <c r="BI298" s="156">
        <f>IF(N298="nulová",J298,0)</f>
        <v>0</v>
      </c>
      <c r="BJ298" s="17" t="s">
        <v>85</v>
      </c>
      <c r="BK298" s="156">
        <f>ROUND(I298*H298,2)</f>
        <v>0</v>
      </c>
      <c r="BL298" s="17" t="s">
        <v>141</v>
      </c>
      <c r="BM298" s="155" t="s">
        <v>1290</v>
      </c>
    </row>
    <row r="299" spans="1:65" s="2" customFormat="1">
      <c r="A299" s="32"/>
      <c r="B299" s="33"/>
      <c r="C299" s="32"/>
      <c r="D299" s="157" t="s">
        <v>143</v>
      </c>
      <c r="E299" s="32"/>
      <c r="F299" s="158"/>
      <c r="G299" s="32"/>
      <c r="H299" s="32"/>
      <c r="I299" s="159"/>
      <c r="J299" s="32"/>
      <c r="K299" s="32"/>
      <c r="L299" s="33"/>
      <c r="M299" s="160"/>
      <c r="N299" s="161"/>
      <c r="O299" s="58"/>
      <c r="P299" s="58"/>
      <c r="Q299" s="58"/>
      <c r="R299" s="58"/>
      <c r="S299" s="58"/>
      <c r="T299" s="59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143</v>
      </c>
      <c r="AU299" s="17" t="s">
        <v>88</v>
      </c>
    </row>
    <row r="300" spans="1:65" s="13" customFormat="1">
      <c r="B300" s="162"/>
      <c r="D300" s="157" t="s">
        <v>145</v>
      </c>
      <c r="E300" s="163" t="s">
        <v>1</v>
      </c>
      <c r="F300" s="164" t="s">
        <v>1291</v>
      </c>
      <c r="H300" s="165">
        <v>1</v>
      </c>
      <c r="I300" s="166"/>
      <c r="L300" s="162"/>
      <c r="M300" s="167"/>
      <c r="N300" s="168"/>
      <c r="O300" s="168"/>
      <c r="P300" s="168"/>
      <c r="Q300" s="168"/>
      <c r="R300" s="168"/>
      <c r="S300" s="168"/>
      <c r="T300" s="169"/>
      <c r="AT300" s="163" t="s">
        <v>145</v>
      </c>
      <c r="AU300" s="163" t="s">
        <v>88</v>
      </c>
      <c r="AV300" s="13" t="s">
        <v>88</v>
      </c>
      <c r="AW300" s="13" t="s">
        <v>31</v>
      </c>
      <c r="AX300" s="13" t="s">
        <v>85</v>
      </c>
      <c r="AY300" s="163" t="s">
        <v>134</v>
      </c>
    </row>
    <row r="301" spans="1:65" s="2" customFormat="1" ht="16.5" customHeight="1">
      <c r="A301" s="202"/>
      <c r="B301" s="143"/>
      <c r="C301" s="144">
        <v>44</v>
      </c>
      <c r="D301" s="144" t="s">
        <v>136</v>
      </c>
      <c r="E301" s="203" t="s">
        <v>1502</v>
      </c>
      <c r="F301" s="146" t="s">
        <v>1501</v>
      </c>
      <c r="G301" s="147" t="s">
        <v>139</v>
      </c>
      <c r="H301" s="148">
        <v>4</v>
      </c>
      <c r="I301" s="149"/>
      <c r="J301" s="150">
        <f>ROUND(I301*H301,2)</f>
        <v>0</v>
      </c>
      <c r="K301" s="146" t="s">
        <v>140</v>
      </c>
      <c r="L301" s="33"/>
      <c r="M301" s="151" t="s">
        <v>1</v>
      </c>
      <c r="N301" s="152" t="s">
        <v>42</v>
      </c>
      <c r="O301" s="58"/>
      <c r="P301" s="153">
        <f>O301*H301</f>
        <v>0</v>
      </c>
      <c r="Q301" s="153">
        <v>1.67E-3</v>
      </c>
      <c r="R301" s="153">
        <f>Q301*H301</f>
        <v>6.6800000000000002E-3</v>
      </c>
      <c r="S301" s="153">
        <v>0</v>
      </c>
      <c r="T301" s="154">
        <f>S301*H301</f>
        <v>0</v>
      </c>
      <c r="U301" s="202"/>
      <c r="V301" s="202"/>
      <c r="W301" s="202"/>
      <c r="X301" s="202"/>
      <c r="Y301" s="202"/>
      <c r="Z301" s="202"/>
      <c r="AA301" s="202"/>
      <c r="AB301" s="202"/>
      <c r="AC301" s="202"/>
      <c r="AD301" s="202"/>
      <c r="AE301" s="202"/>
      <c r="AR301" s="155" t="s">
        <v>141</v>
      </c>
      <c r="AT301" s="155" t="s">
        <v>136</v>
      </c>
      <c r="AU301" s="155" t="s">
        <v>88</v>
      </c>
      <c r="AY301" s="17" t="s">
        <v>134</v>
      </c>
      <c r="BE301" s="156">
        <f>IF(N301="základní",J301,0)</f>
        <v>0</v>
      </c>
      <c r="BF301" s="156">
        <f>IF(N301="snížená",J301,0)</f>
        <v>0</v>
      </c>
      <c r="BG301" s="156">
        <f>IF(N301="zákl. přenesená",J301,0)</f>
        <v>0</v>
      </c>
      <c r="BH301" s="156">
        <f>IF(N301="sníž. přenesená",J301,0)</f>
        <v>0</v>
      </c>
      <c r="BI301" s="156">
        <f>IF(N301="nulová",J301,0)</f>
        <v>0</v>
      </c>
      <c r="BJ301" s="17" t="s">
        <v>85</v>
      </c>
      <c r="BK301" s="156">
        <f>ROUND(I301*H301,2)</f>
        <v>0</v>
      </c>
      <c r="BL301" s="17" t="s">
        <v>141</v>
      </c>
      <c r="BM301" s="155" t="s">
        <v>1285</v>
      </c>
    </row>
    <row r="302" spans="1:65" s="2" customFormat="1" ht="19.5">
      <c r="A302" s="202"/>
      <c r="B302" s="33"/>
      <c r="C302" s="202"/>
      <c r="D302" s="157" t="s">
        <v>143</v>
      </c>
      <c r="E302" s="202"/>
      <c r="F302" s="158" t="s">
        <v>1053</v>
      </c>
      <c r="G302" s="202"/>
      <c r="H302" s="202"/>
      <c r="I302" s="159"/>
      <c r="J302" s="202"/>
      <c r="K302" s="202"/>
      <c r="L302" s="33"/>
      <c r="M302" s="160"/>
      <c r="N302" s="161"/>
      <c r="O302" s="58"/>
      <c r="P302" s="58"/>
      <c r="Q302" s="58"/>
      <c r="R302" s="58"/>
      <c r="S302" s="58"/>
      <c r="T302" s="59"/>
      <c r="U302" s="202"/>
      <c r="V302" s="202"/>
      <c r="W302" s="202"/>
      <c r="X302" s="202"/>
      <c r="Y302" s="202"/>
      <c r="Z302" s="202"/>
      <c r="AA302" s="202"/>
      <c r="AB302" s="202"/>
      <c r="AC302" s="202"/>
      <c r="AD302" s="202"/>
      <c r="AE302" s="202"/>
      <c r="AT302" s="17" t="s">
        <v>143</v>
      </c>
      <c r="AU302" s="17" t="s">
        <v>88</v>
      </c>
    </row>
    <row r="303" spans="1:65" s="13" customFormat="1">
      <c r="B303" s="162"/>
      <c r="D303" s="157" t="s">
        <v>145</v>
      </c>
      <c r="E303" s="163" t="s">
        <v>1</v>
      </c>
      <c r="F303" s="164" t="s">
        <v>1503</v>
      </c>
      <c r="H303" s="165">
        <v>4</v>
      </c>
      <c r="I303" s="166"/>
      <c r="L303" s="162"/>
      <c r="M303" s="167"/>
      <c r="N303" s="168"/>
      <c r="O303" s="168"/>
      <c r="P303" s="168"/>
      <c r="Q303" s="168"/>
      <c r="R303" s="168"/>
      <c r="S303" s="168"/>
      <c r="T303" s="169"/>
      <c r="AT303" s="163" t="s">
        <v>145</v>
      </c>
      <c r="AU303" s="163" t="s">
        <v>88</v>
      </c>
      <c r="AV303" s="13" t="s">
        <v>88</v>
      </c>
      <c r="AW303" s="13" t="s">
        <v>31</v>
      </c>
      <c r="AX303" s="13" t="s">
        <v>77</v>
      </c>
      <c r="AY303" s="163" t="s">
        <v>134</v>
      </c>
    </row>
    <row r="304" spans="1:65" s="2" customFormat="1" ht="16.5" customHeight="1">
      <c r="A304" s="202"/>
      <c r="B304" s="143"/>
      <c r="C304" s="185">
        <v>45</v>
      </c>
      <c r="D304" s="185" t="s">
        <v>326</v>
      </c>
      <c r="E304" s="248" t="s">
        <v>1505</v>
      </c>
      <c r="F304" s="187" t="s">
        <v>1504</v>
      </c>
      <c r="G304" s="188" t="s">
        <v>139</v>
      </c>
      <c r="H304" s="189">
        <v>2</v>
      </c>
      <c r="I304" s="190"/>
      <c r="J304" s="191">
        <f>ROUND(I304*H304,2)</f>
        <v>0</v>
      </c>
      <c r="K304" s="187" t="s">
        <v>1</v>
      </c>
      <c r="L304" s="192"/>
      <c r="M304" s="193" t="s">
        <v>1</v>
      </c>
      <c r="N304" s="194" t="s">
        <v>42</v>
      </c>
      <c r="O304" s="58"/>
      <c r="P304" s="153">
        <f>O304*H304</f>
        <v>0</v>
      </c>
      <c r="Q304" s="153">
        <v>6.79E-3</v>
      </c>
      <c r="R304" s="153">
        <f>Q304*H304</f>
        <v>1.358E-2</v>
      </c>
      <c r="S304" s="153">
        <v>0</v>
      </c>
      <c r="T304" s="154">
        <f>S304*H304</f>
        <v>0</v>
      </c>
      <c r="U304" s="202"/>
      <c r="V304" s="202"/>
      <c r="W304" s="202"/>
      <c r="X304" s="202"/>
      <c r="Y304" s="202"/>
      <c r="Z304" s="202"/>
      <c r="AA304" s="202"/>
      <c r="AB304" s="202"/>
      <c r="AC304" s="202"/>
      <c r="AD304" s="202"/>
      <c r="AE304" s="202"/>
      <c r="AR304" s="155" t="s">
        <v>190</v>
      </c>
      <c r="AT304" s="155" t="s">
        <v>326</v>
      </c>
      <c r="AU304" s="155" t="s">
        <v>88</v>
      </c>
      <c r="AY304" s="17" t="s">
        <v>134</v>
      </c>
      <c r="BE304" s="156">
        <f>IF(N304="základní",J304,0)</f>
        <v>0</v>
      </c>
      <c r="BF304" s="156">
        <f>IF(N304="snížená",J304,0)</f>
        <v>0</v>
      </c>
      <c r="BG304" s="156">
        <f>IF(N304="zákl. přenesená",J304,0)</f>
        <v>0</v>
      </c>
      <c r="BH304" s="156">
        <f>IF(N304="sníž. přenesená",J304,0)</f>
        <v>0</v>
      </c>
      <c r="BI304" s="156">
        <f>IF(N304="nulová",J304,0)</f>
        <v>0</v>
      </c>
      <c r="BJ304" s="17" t="s">
        <v>85</v>
      </c>
      <c r="BK304" s="156">
        <f>ROUND(I304*H304,2)</f>
        <v>0</v>
      </c>
      <c r="BL304" s="17" t="s">
        <v>141</v>
      </c>
      <c r="BM304" s="155" t="s">
        <v>1288</v>
      </c>
    </row>
    <row r="305" spans="1:65" s="2" customFormat="1">
      <c r="A305" s="202"/>
      <c r="B305" s="33"/>
      <c r="C305" s="202"/>
      <c r="D305" s="157" t="s">
        <v>143</v>
      </c>
      <c r="E305" s="202"/>
      <c r="F305" s="158"/>
      <c r="G305" s="202"/>
      <c r="H305" s="202"/>
      <c r="I305" s="159"/>
      <c r="J305" s="202"/>
      <c r="K305" s="202"/>
      <c r="L305" s="33"/>
      <c r="M305" s="160"/>
      <c r="N305" s="161"/>
      <c r="O305" s="58"/>
      <c r="P305" s="58"/>
      <c r="Q305" s="58"/>
      <c r="R305" s="58"/>
      <c r="S305" s="58"/>
      <c r="T305" s="59"/>
      <c r="U305" s="202"/>
      <c r="V305" s="202"/>
      <c r="W305" s="202"/>
      <c r="X305" s="202"/>
      <c r="Y305" s="202"/>
      <c r="Z305" s="202"/>
      <c r="AA305" s="202"/>
      <c r="AB305" s="202"/>
      <c r="AC305" s="202"/>
      <c r="AD305" s="202"/>
      <c r="AE305" s="202"/>
      <c r="AT305" s="17" t="s">
        <v>143</v>
      </c>
      <c r="AU305" s="17" t="s">
        <v>88</v>
      </c>
    </row>
    <row r="306" spans="1:65" s="13" customFormat="1">
      <c r="B306" s="162"/>
      <c r="D306" s="157" t="s">
        <v>145</v>
      </c>
      <c r="E306" s="163" t="s">
        <v>1</v>
      </c>
      <c r="F306" s="164" t="s">
        <v>1508</v>
      </c>
      <c r="H306" s="165">
        <v>2</v>
      </c>
      <c r="I306" s="166"/>
      <c r="L306" s="162"/>
      <c r="M306" s="167"/>
      <c r="N306" s="168"/>
      <c r="O306" s="168"/>
      <c r="P306" s="168"/>
      <c r="Q306" s="168"/>
      <c r="R306" s="168"/>
      <c r="S306" s="168"/>
      <c r="T306" s="169"/>
      <c r="AT306" s="163" t="s">
        <v>145</v>
      </c>
      <c r="AU306" s="163" t="s">
        <v>88</v>
      </c>
      <c r="AV306" s="13" t="s">
        <v>88</v>
      </c>
      <c r="AW306" s="13" t="s">
        <v>31</v>
      </c>
      <c r="AX306" s="13" t="s">
        <v>85</v>
      </c>
      <c r="AY306" s="163" t="s">
        <v>134</v>
      </c>
    </row>
    <row r="307" spans="1:65" s="2" customFormat="1" ht="16.5" customHeight="1">
      <c r="A307" s="202"/>
      <c r="B307" s="143"/>
      <c r="C307" s="185">
        <v>46</v>
      </c>
      <c r="D307" s="185" t="s">
        <v>326</v>
      </c>
      <c r="E307" s="248" t="s">
        <v>1506</v>
      </c>
      <c r="F307" s="187" t="s">
        <v>1507</v>
      </c>
      <c r="G307" s="188" t="s">
        <v>139</v>
      </c>
      <c r="H307" s="189">
        <v>1</v>
      </c>
      <c r="I307" s="190"/>
      <c r="J307" s="191">
        <f>ROUND(I307*H307,2)</f>
        <v>0</v>
      </c>
      <c r="K307" s="187" t="s">
        <v>1</v>
      </c>
      <c r="L307" s="192"/>
      <c r="M307" s="193" t="s">
        <v>1</v>
      </c>
      <c r="N307" s="194" t="s">
        <v>42</v>
      </c>
      <c r="O307" s="58"/>
      <c r="P307" s="153">
        <f>O307*H307</f>
        <v>0</v>
      </c>
      <c r="Q307" s="153">
        <v>6.3099999999999996E-3</v>
      </c>
      <c r="R307" s="153">
        <f>Q307*H307</f>
        <v>6.3099999999999996E-3</v>
      </c>
      <c r="S307" s="153">
        <v>0</v>
      </c>
      <c r="T307" s="154">
        <f>S307*H307</f>
        <v>0</v>
      </c>
      <c r="U307" s="202"/>
      <c r="V307" s="202"/>
      <c r="W307" s="202"/>
      <c r="X307" s="202"/>
      <c r="Y307" s="202"/>
      <c r="Z307" s="202"/>
      <c r="AA307" s="202"/>
      <c r="AB307" s="202"/>
      <c r="AC307" s="202"/>
      <c r="AD307" s="202"/>
      <c r="AE307" s="202"/>
      <c r="AR307" s="155" t="s">
        <v>190</v>
      </c>
      <c r="AT307" s="155" t="s">
        <v>326</v>
      </c>
      <c r="AU307" s="155" t="s">
        <v>88</v>
      </c>
      <c r="AY307" s="17" t="s">
        <v>134</v>
      </c>
      <c r="BE307" s="156">
        <f>IF(N307="základní",J307,0)</f>
        <v>0</v>
      </c>
      <c r="BF307" s="156">
        <f>IF(N307="snížená",J307,0)</f>
        <v>0</v>
      </c>
      <c r="BG307" s="156">
        <f>IF(N307="zákl. přenesená",J307,0)</f>
        <v>0</v>
      </c>
      <c r="BH307" s="156">
        <f>IF(N307="sníž. přenesená",J307,0)</f>
        <v>0</v>
      </c>
      <c r="BI307" s="156">
        <f>IF(N307="nulová",J307,0)</f>
        <v>0</v>
      </c>
      <c r="BJ307" s="17" t="s">
        <v>85</v>
      </c>
      <c r="BK307" s="156">
        <f>ROUND(I307*H307,2)</f>
        <v>0</v>
      </c>
      <c r="BL307" s="17" t="s">
        <v>141</v>
      </c>
      <c r="BM307" s="155" t="s">
        <v>1288</v>
      </c>
    </row>
    <row r="308" spans="1:65" s="2" customFormat="1">
      <c r="A308" s="202"/>
      <c r="B308" s="33"/>
      <c r="C308" s="202"/>
      <c r="D308" s="157" t="s">
        <v>143</v>
      </c>
      <c r="E308" s="202"/>
      <c r="F308" s="158"/>
      <c r="G308" s="202"/>
      <c r="H308" s="202"/>
      <c r="I308" s="159"/>
      <c r="J308" s="202"/>
      <c r="K308" s="202"/>
      <c r="L308" s="33"/>
      <c r="M308" s="160"/>
      <c r="N308" s="161"/>
      <c r="O308" s="58"/>
      <c r="P308" s="58"/>
      <c r="Q308" s="58"/>
      <c r="R308" s="58"/>
      <c r="S308" s="58"/>
      <c r="T308" s="59"/>
      <c r="U308" s="202"/>
      <c r="V308" s="202"/>
      <c r="W308" s="202"/>
      <c r="X308" s="202"/>
      <c r="Y308" s="202"/>
      <c r="Z308" s="202"/>
      <c r="AA308" s="202"/>
      <c r="AB308" s="202"/>
      <c r="AC308" s="202"/>
      <c r="AD308" s="202"/>
      <c r="AE308" s="202"/>
      <c r="AT308" s="17" t="s">
        <v>143</v>
      </c>
      <c r="AU308" s="17" t="s">
        <v>88</v>
      </c>
    </row>
    <row r="309" spans="1:65" s="13" customFormat="1">
      <c r="B309" s="162"/>
      <c r="D309" s="157" t="s">
        <v>145</v>
      </c>
      <c r="E309" s="163" t="s">
        <v>1</v>
      </c>
      <c r="F309" s="164" t="s">
        <v>1472</v>
      </c>
      <c r="H309" s="165">
        <v>1</v>
      </c>
      <c r="I309" s="166"/>
      <c r="L309" s="162"/>
      <c r="M309" s="167"/>
      <c r="N309" s="168"/>
      <c r="O309" s="168"/>
      <c r="P309" s="168"/>
      <c r="Q309" s="168"/>
      <c r="R309" s="168"/>
      <c r="S309" s="168"/>
      <c r="T309" s="169"/>
      <c r="AT309" s="163" t="s">
        <v>145</v>
      </c>
      <c r="AU309" s="163" t="s">
        <v>88</v>
      </c>
      <c r="AV309" s="13" t="s">
        <v>88</v>
      </c>
      <c r="AW309" s="13" t="s">
        <v>31</v>
      </c>
      <c r="AX309" s="13" t="s">
        <v>85</v>
      </c>
      <c r="AY309" s="163" t="s">
        <v>134</v>
      </c>
    </row>
    <row r="310" spans="1:65" s="2" customFormat="1" ht="16.5" customHeight="1">
      <c r="A310" s="202"/>
      <c r="B310" s="143"/>
      <c r="C310" s="185">
        <v>47</v>
      </c>
      <c r="D310" s="185" t="s">
        <v>326</v>
      </c>
      <c r="E310" s="248" t="s">
        <v>1510</v>
      </c>
      <c r="F310" s="187" t="s">
        <v>1509</v>
      </c>
      <c r="G310" s="188" t="s">
        <v>139</v>
      </c>
      <c r="H310" s="189">
        <v>1</v>
      </c>
      <c r="I310" s="190"/>
      <c r="J310" s="191">
        <f>ROUND(I310*H310,2)</f>
        <v>0</v>
      </c>
      <c r="K310" s="187" t="s">
        <v>1</v>
      </c>
      <c r="L310" s="192"/>
      <c r="M310" s="193" t="s">
        <v>1</v>
      </c>
      <c r="N310" s="194" t="s">
        <v>42</v>
      </c>
      <c r="O310" s="58"/>
      <c r="P310" s="153">
        <f>O310*H310</f>
        <v>0</v>
      </c>
      <c r="Q310" s="153">
        <v>4.5999999999999999E-3</v>
      </c>
      <c r="R310" s="153">
        <f>Q310*H310</f>
        <v>4.5999999999999999E-3</v>
      </c>
      <c r="S310" s="153">
        <v>0</v>
      </c>
      <c r="T310" s="154">
        <f>S310*H310</f>
        <v>0</v>
      </c>
      <c r="U310" s="202"/>
      <c r="V310" s="202"/>
      <c r="W310" s="202"/>
      <c r="X310" s="202"/>
      <c r="Y310" s="202"/>
      <c r="Z310" s="202"/>
      <c r="AA310" s="202"/>
      <c r="AB310" s="202"/>
      <c r="AC310" s="202"/>
      <c r="AD310" s="202"/>
      <c r="AE310" s="202"/>
      <c r="AR310" s="155" t="s">
        <v>190</v>
      </c>
      <c r="AT310" s="155" t="s">
        <v>326</v>
      </c>
      <c r="AU310" s="155" t="s">
        <v>88</v>
      </c>
      <c r="AY310" s="17" t="s">
        <v>134</v>
      </c>
      <c r="BE310" s="156">
        <f>IF(N310="základní",J310,0)</f>
        <v>0</v>
      </c>
      <c r="BF310" s="156">
        <f>IF(N310="snížená",J310,0)</f>
        <v>0</v>
      </c>
      <c r="BG310" s="156">
        <f>IF(N310="zákl. přenesená",J310,0)</f>
        <v>0</v>
      </c>
      <c r="BH310" s="156">
        <f>IF(N310="sníž. přenesená",J310,0)</f>
        <v>0</v>
      </c>
      <c r="BI310" s="156">
        <f>IF(N310="nulová",J310,0)</f>
        <v>0</v>
      </c>
      <c r="BJ310" s="17" t="s">
        <v>85</v>
      </c>
      <c r="BK310" s="156">
        <f>ROUND(I310*H310,2)</f>
        <v>0</v>
      </c>
      <c r="BL310" s="17" t="s">
        <v>141</v>
      </c>
      <c r="BM310" s="155" t="s">
        <v>1290</v>
      </c>
    </row>
    <row r="311" spans="1:65" s="2" customFormat="1">
      <c r="A311" s="202"/>
      <c r="B311" s="33"/>
      <c r="C311" s="202"/>
      <c r="D311" s="157" t="s">
        <v>143</v>
      </c>
      <c r="E311" s="202"/>
      <c r="F311" s="158"/>
      <c r="G311" s="202"/>
      <c r="H311" s="202"/>
      <c r="I311" s="159"/>
      <c r="J311" s="202"/>
      <c r="K311" s="202"/>
      <c r="L311" s="33"/>
      <c r="M311" s="160"/>
      <c r="N311" s="161"/>
      <c r="O311" s="58"/>
      <c r="P311" s="58"/>
      <c r="Q311" s="58"/>
      <c r="R311" s="58"/>
      <c r="S311" s="58"/>
      <c r="T311" s="59"/>
      <c r="U311" s="202"/>
      <c r="V311" s="202"/>
      <c r="W311" s="202"/>
      <c r="X311" s="202"/>
      <c r="Y311" s="202"/>
      <c r="Z311" s="202"/>
      <c r="AA311" s="202"/>
      <c r="AB311" s="202"/>
      <c r="AC311" s="202"/>
      <c r="AD311" s="202"/>
      <c r="AE311" s="202"/>
      <c r="AT311" s="17" t="s">
        <v>143</v>
      </c>
      <c r="AU311" s="17" t="s">
        <v>88</v>
      </c>
    </row>
    <row r="312" spans="1:65" s="13" customFormat="1">
      <c r="B312" s="162"/>
      <c r="D312" s="157" t="s">
        <v>145</v>
      </c>
      <c r="E312" s="163" t="s">
        <v>1</v>
      </c>
      <c r="F312" s="164" t="s">
        <v>1500</v>
      </c>
      <c r="H312" s="165">
        <v>1</v>
      </c>
      <c r="I312" s="166"/>
      <c r="L312" s="162"/>
      <c r="M312" s="167"/>
      <c r="N312" s="168"/>
      <c r="O312" s="168"/>
      <c r="P312" s="168"/>
      <c r="Q312" s="168"/>
      <c r="R312" s="168"/>
      <c r="S312" s="168"/>
      <c r="T312" s="169"/>
      <c r="AT312" s="163" t="s">
        <v>145</v>
      </c>
      <c r="AU312" s="163" t="s">
        <v>88</v>
      </c>
      <c r="AV312" s="13" t="s">
        <v>88</v>
      </c>
      <c r="AW312" s="13" t="s">
        <v>31</v>
      </c>
      <c r="AX312" s="13" t="s">
        <v>85</v>
      </c>
      <c r="AY312" s="163" t="s">
        <v>134</v>
      </c>
    </row>
    <row r="313" spans="1:65" s="2" customFormat="1" ht="16.5" customHeight="1">
      <c r="A313" s="32"/>
      <c r="B313" s="143"/>
      <c r="C313" s="144">
        <v>48</v>
      </c>
      <c r="D313" s="144" t="s">
        <v>136</v>
      </c>
      <c r="E313" s="203" t="s">
        <v>1062</v>
      </c>
      <c r="F313" s="146" t="s">
        <v>1063</v>
      </c>
      <c r="G313" s="147" t="s">
        <v>139</v>
      </c>
      <c r="H313" s="148">
        <v>2</v>
      </c>
      <c r="I313" s="149"/>
      <c r="J313" s="150">
        <f>ROUND(I313*H313,2)</f>
        <v>0</v>
      </c>
      <c r="K313" s="146" t="s">
        <v>140</v>
      </c>
      <c r="L313" s="33"/>
      <c r="M313" s="151" t="s">
        <v>1</v>
      </c>
      <c r="N313" s="152" t="s">
        <v>42</v>
      </c>
      <c r="O313" s="58"/>
      <c r="P313" s="153">
        <f>O313*H313</f>
        <v>0</v>
      </c>
      <c r="Q313" s="153">
        <v>1.7099999999999999E-3</v>
      </c>
      <c r="R313" s="153">
        <f>Q313*H313</f>
        <v>3.4199999999999999E-3</v>
      </c>
      <c r="S313" s="153">
        <v>0</v>
      </c>
      <c r="T313" s="154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5" t="s">
        <v>141</v>
      </c>
      <c r="AT313" s="155" t="s">
        <v>136</v>
      </c>
      <c r="AU313" s="155" t="s">
        <v>88</v>
      </c>
      <c r="AY313" s="17" t="s">
        <v>134</v>
      </c>
      <c r="BE313" s="156">
        <f>IF(N313="základní",J313,0)</f>
        <v>0</v>
      </c>
      <c r="BF313" s="156">
        <f>IF(N313="snížená",J313,0)</f>
        <v>0</v>
      </c>
      <c r="BG313" s="156">
        <f>IF(N313="zákl. přenesená",J313,0)</f>
        <v>0</v>
      </c>
      <c r="BH313" s="156">
        <f>IF(N313="sníž. přenesená",J313,0)</f>
        <v>0</v>
      </c>
      <c r="BI313" s="156">
        <f>IF(N313="nulová",J313,0)</f>
        <v>0</v>
      </c>
      <c r="BJ313" s="17" t="s">
        <v>85</v>
      </c>
      <c r="BK313" s="156">
        <f>ROUND(I313*H313,2)</f>
        <v>0</v>
      </c>
      <c r="BL313" s="17" t="s">
        <v>141</v>
      </c>
      <c r="BM313" s="155" t="s">
        <v>1292</v>
      </c>
    </row>
    <row r="314" spans="1:65" s="2" customFormat="1" ht="19.5">
      <c r="A314" s="32"/>
      <c r="B314" s="33"/>
      <c r="C314" s="32"/>
      <c r="D314" s="157" t="s">
        <v>143</v>
      </c>
      <c r="E314" s="32"/>
      <c r="F314" s="158" t="s">
        <v>1065</v>
      </c>
      <c r="G314" s="32"/>
      <c r="H314" s="32"/>
      <c r="I314" s="159"/>
      <c r="J314" s="32"/>
      <c r="K314" s="32"/>
      <c r="L314" s="33"/>
      <c r="M314" s="160"/>
      <c r="N314" s="161"/>
      <c r="O314" s="58"/>
      <c r="P314" s="58"/>
      <c r="Q314" s="58"/>
      <c r="R314" s="58"/>
      <c r="S314" s="58"/>
      <c r="T314" s="59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7" t="s">
        <v>143</v>
      </c>
      <c r="AU314" s="17" t="s">
        <v>88</v>
      </c>
    </row>
    <row r="315" spans="1:65" s="13" customFormat="1">
      <c r="B315" s="162"/>
      <c r="D315" s="157" t="s">
        <v>145</v>
      </c>
      <c r="E315" s="163" t="s">
        <v>1</v>
      </c>
      <c r="F315" s="164" t="s">
        <v>1493</v>
      </c>
      <c r="H315" s="165">
        <v>2</v>
      </c>
      <c r="I315" s="166"/>
      <c r="L315" s="162"/>
      <c r="M315" s="167"/>
      <c r="N315" s="168"/>
      <c r="O315" s="168"/>
      <c r="P315" s="168"/>
      <c r="Q315" s="168"/>
      <c r="R315" s="168"/>
      <c r="S315" s="168"/>
      <c r="T315" s="169"/>
      <c r="AT315" s="163" t="s">
        <v>145</v>
      </c>
      <c r="AU315" s="163" t="s">
        <v>88</v>
      </c>
      <c r="AV315" s="13" t="s">
        <v>88</v>
      </c>
      <c r="AW315" s="13" t="s">
        <v>31</v>
      </c>
      <c r="AX315" s="13" t="s">
        <v>85</v>
      </c>
      <c r="AY315" s="163" t="s">
        <v>134</v>
      </c>
    </row>
    <row r="316" spans="1:65" s="2" customFormat="1" ht="16.5" customHeight="1">
      <c r="A316" s="32"/>
      <c r="B316" s="143"/>
      <c r="C316" s="185">
        <v>49</v>
      </c>
      <c r="D316" s="185" t="s">
        <v>326</v>
      </c>
      <c r="E316" s="248" t="s">
        <v>1293</v>
      </c>
      <c r="F316" s="187" t="s">
        <v>1484</v>
      </c>
      <c r="G316" s="188" t="s">
        <v>139</v>
      </c>
      <c r="H316" s="189">
        <v>1</v>
      </c>
      <c r="I316" s="190"/>
      <c r="J316" s="191">
        <f>ROUND(I316*H316,2)</f>
        <v>0</v>
      </c>
      <c r="K316" s="187" t="s">
        <v>1</v>
      </c>
      <c r="L316" s="192"/>
      <c r="M316" s="193" t="s">
        <v>1</v>
      </c>
      <c r="N316" s="194" t="s">
        <v>42</v>
      </c>
      <c r="O316" s="58"/>
      <c r="P316" s="153">
        <f>O316*H316</f>
        <v>0</v>
      </c>
      <c r="Q316" s="153">
        <v>1.6E-2</v>
      </c>
      <c r="R316" s="153">
        <f>Q316*H316</f>
        <v>1.6E-2</v>
      </c>
      <c r="S316" s="153">
        <v>0</v>
      </c>
      <c r="T316" s="154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5" t="s">
        <v>190</v>
      </c>
      <c r="AT316" s="155" t="s">
        <v>326</v>
      </c>
      <c r="AU316" s="155" t="s">
        <v>88</v>
      </c>
      <c r="AY316" s="17" t="s">
        <v>134</v>
      </c>
      <c r="BE316" s="156">
        <f>IF(N316="základní",J316,0)</f>
        <v>0</v>
      </c>
      <c r="BF316" s="156">
        <f>IF(N316="snížená",J316,0)</f>
        <v>0</v>
      </c>
      <c r="BG316" s="156">
        <f>IF(N316="zákl. přenesená",J316,0)</f>
        <v>0</v>
      </c>
      <c r="BH316" s="156">
        <f>IF(N316="sníž. přenesená",J316,0)</f>
        <v>0</v>
      </c>
      <c r="BI316" s="156">
        <f>IF(N316="nulová",J316,0)</f>
        <v>0</v>
      </c>
      <c r="BJ316" s="17" t="s">
        <v>85</v>
      </c>
      <c r="BK316" s="156">
        <f>ROUND(I316*H316,2)</f>
        <v>0</v>
      </c>
      <c r="BL316" s="17" t="s">
        <v>141</v>
      </c>
      <c r="BM316" s="155" t="s">
        <v>1294</v>
      </c>
    </row>
    <row r="317" spans="1:65" s="2" customFormat="1">
      <c r="A317" s="32"/>
      <c r="B317" s="33"/>
      <c r="C317" s="32"/>
      <c r="D317" s="157" t="s">
        <v>143</v>
      </c>
      <c r="E317" s="32"/>
      <c r="F317" s="158"/>
      <c r="G317" s="32"/>
      <c r="H317" s="32"/>
      <c r="I317" s="159"/>
      <c r="J317" s="32"/>
      <c r="K317" s="32"/>
      <c r="L317" s="33"/>
      <c r="M317" s="160"/>
      <c r="N317" s="161"/>
      <c r="O317" s="58"/>
      <c r="P317" s="58"/>
      <c r="Q317" s="58"/>
      <c r="R317" s="58"/>
      <c r="S317" s="58"/>
      <c r="T317" s="59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7" t="s">
        <v>143</v>
      </c>
      <c r="AU317" s="17" t="s">
        <v>88</v>
      </c>
    </row>
    <row r="318" spans="1:65" s="13" customFormat="1">
      <c r="B318" s="162"/>
      <c r="D318" s="157" t="s">
        <v>145</v>
      </c>
      <c r="E318" s="163" t="s">
        <v>1</v>
      </c>
      <c r="F318" s="164" t="s">
        <v>1295</v>
      </c>
      <c r="H318" s="165">
        <v>1</v>
      </c>
      <c r="I318" s="166"/>
      <c r="L318" s="162"/>
      <c r="M318" s="167"/>
      <c r="N318" s="168"/>
      <c r="O318" s="168"/>
      <c r="P318" s="168"/>
      <c r="Q318" s="168"/>
      <c r="R318" s="168"/>
      <c r="S318" s="168"/>
      <c r="T318" s="169"/>
      <c r="AT318" s="163" t="s">
        <v>145</v>
      </c>
      <c r="AU318" s="163" t="s">
        <v>88</v>
      </c>
      <c r="AV318" s="13" t="s">
        <v>88</v>
      </c>
      <c r="AW318" s="13" t="s">
        <v>31</v>
      </c>
      <c r="AX318" s="13" t="s">
        <v>85</v>
      </c>
      <c r="AY318" s="163" t="s">
        <v>134</v>
      </c>
    </row>
    <row r="319" spans="1:65" s="2" customFormat="1" ht="16.5" customHeight="1">
      <c r="A319" s="202"/>
      <c r="B319" s="143"/>
      <c r="C319" s="185">
        <v>50</v>
      </c>
      <c r="D319" s="185" t="s">
        <v>326</v>
      </c>
      <c r="E319" s="248" t="s">
        <v>1490</v>
      </c>
      <c r="F319" s="187" t="s">
        <v>1491</v>
      </c>
      <c r="G319" s="188" t="s">
        <v>139</v>
      </c>
      <c r="H319" s="189">
        <v>1</v>
      </c>
      <c r="I319" s="190"/>
      <c r="J319" s="191">
        <f>ROUND(I319*H319,2)</f>
        <v>0</v>
      </c>
      <c r="K319" s="187" t="s">
        <v>1</v>
      </c>
      <c r="L319" s="192"/>
      <c r="M319" s="193" t="s">
        <v>1</v>
      </c>
      <c r="N319" s="194" t="s">
        <v>42</v>
      </c>
      <c r="O319" s="58"/>
      <c r="P319" s="153">
        <f>O319*H319</f>
        <v>0</v>
      </c>
      <c r="Q319" s="153">
        <v>9.9299999999999996E-3</v>
      </c>
      <c r="R319" s="153">
        <f>Q319*H319</f>
        <v>9.9299999999999996E-3</v>
      </c>
      <c r="S319" s="153">
        <v>0</v>
      </c>
      <c r="T319" s="154">
        <f>S319*H319</f>
        <v>0</v>
      </c>
      <c r="U319" s="202"/>
      <c r="V319" s="202"/>
      <c r="W319" s="202"/>
      <c r="X319" s="202"/>
      <c r="Y319" s="202"/>
      <c r="Z319" s="202"/>
      <c r="AA319" s="202"/>
      <c r="AB319" s="202"/>
      <c r="AC319" s="202"/>
      <c r="AD319" s="202"/>
      <c r="AE319" s="202"/>
      <c r="AR319" s="155" t="s">
        <v>190</v>
      </c>
      <c r="AT319" s="155" t="s">
        <v>326</v>
      </c>
      <c r="AU319" s="155" t="s">
        <v>88</v>
      </c>
      <c r="AY319" s="17" t="s">
        <v>134</v>
      </c>
      <c r="BE319" s="156">
        <f>IF(N319="základní",J319,0)</f>
        <v>0</v>
      </c>
      <c r="BF319" s="156">
        <f>IF(N319="snížená",J319,0)</f>
        <v>0</v>
      </c>
      <c r="BG319" s="156">
        <f>IF(N319="zákl. přenesená",J319,0)</f>
        <v>0</v>
      </c>
      <c r="BH319" s="156">
        <f>IF(N319="sníž. přenesená",J319,0)</f>
        <v>0</v>
      </c>
      <c r="BI319" s="156">
        <f>IF(N319="nulová",J319,0)</f>
        <v>0</v>
      </c>
      <c r="BJ319" s="17" t="s">
        <v>85</v>
      </c>
      <c r="BK319" s="156">
        <f>ROUND(I319*H319,2)</f>
        <v>0</v>
      </c>
      <c r="BL319" s="17" t="s">
        <v>141</v>
      </c>
      <c r="BM319" s="155" t="s">
        <v>1294</v>
      </c>
    </row>
    <row r="320" spans="1:65" s="2" customFormat="1">
      <c r="A320" s="202"/>
      <c r="B320" s="33"/>
      <c r="C320" s="202"/>
      <c r="D320" s="157" t="s">
        <v>143</v>
      </c>
      <c r="E320" s="202"/>
      <c r="F320" s="158"/>
      <c r="G320" s="202"/>
      <c r="H320" s="202"/>
      <c r="I320" s="159"/>
      <c r="J320" s="202"/>
      <c r="K320" s="202"/>
      <c r="L320" s="33"/>
      <c r="M320" s="160"/>
      <c r="N320" s="161"/>
      <c r="O320" s="58"/>
      <c r="P320" s="58"/>
      <c r="Q320" s="58"/>
      <c r="R320" s="58"/>
      <c r="S320" s="58"/>
      <c r="T320" s="59"/>
      <c r="U320" s="202"/>
      <c r="V320" s="202"/>
      <c r="W320" s="202"/>
      <c r="X320" s="202"/>
      <c r="Y320" s="202"/>
      <c r="Z320" s="202"/>
      <c r="AA320" s="202"/>
      <c r="AB320" s="202"/>
      <c r="AC320" s="202"/>
      <c r="AD320" s="202"/>
      <c r="AE320" s="202"/>
      <c r="AT320" s="17" t="s">
        <v>143</v>
      </c>
      <c r="AU320" s="17" t="s">
        <v>88</v>
      </c>
    </row>
    <row r="321" spans="1:65" s="13" customFormat="1">
      <c r="B321" s="162"/>
      <c r="D321" s="157" t="s">
        <v>145</v>
      </c>
      <c r="E321" s="163" t="s">
        <v>1</v>
      </c>
      <c r="F321" s="164" t="s">
        <v>1492</v>
      </c>
      <c r="H321" s="165">
        <v>1</v>
      </c>
      <c r="I321" s="166"/>
      <c r="L321" s="162"/>
      <c r="M321" s="167"/>
      <c r="N321" s="168"/>
      <c r="O321" s="168"/>
      <c r="P321" s="168"/>
      <c r="Q321" s="168"/>
      <c r="R321" s="168"/>
      <c r="S321" s="168"/>
      <c r="T321" s="169"/>
      <c r="AT321" s="163" t="s">
        <v>145</v>
      </c>
      <c r="AU321" s="163" t="s">
        <v>88</v>
      </c>
      <c r="AV321" s="13" t="s">
        <v>88</v>
      </c>
      <c r="AW321" s="13" t="s">
        <v>31</v>
      </c>
      <c r="AX321" s="13" t="s">
        <v>85</v>
      </c>
      <c r="AY321" s="163" t="s">
        <v>134</v>
      </c>
    </row>
    <row r="322" spans="1:65" s="2" customFormat="1" ht="16.5" customHeight="1">
      <c r="A322" s="202"/>
      <c r="B322" s="143"/>
      <c r="C322" s="144">
        <v>51</v>
      </c>
      <c r="D322" s="144" t="s">
        <v>136</v>
      </c>
      <c r="E322" s="203" t="s">
        <v>1062</v>
      </c>
      <c r="F322" s="146" t="s">
        <v>1512</v>
      </c>
      <c r="G322" s="147" t="s">
        <v>139</v>
      </c>
      <c r="H322" s="148">
        <v>1</v>
      </c>
      <c r="I322" s="149"/>
      <c r="J322" s="150">
        <f>ROUND(I322*H322,2)</f>
        <v>0</v>
      </c>
      <c r="K322" s="146" t="s">
        <v>140</v>
      </c>
      <c r="L322" s="33"/>
      <c r="M322" s="151" t="s">
        <v>1</v>
      </c>
      <c r="N322" s="152" t="s">
        <v>42</v>
      </c>
      <c r="O322" s="58"/>
      <c r="P322" s="153">
        <f>O322*H322</f>
        <v>0</v>
      </c>
      <c r="Q322" s="153">
        <v>1.7099999999999999E-3</v>
      </c>
      <c r="R322" s="153">
        <f>Q322*H322</f>
        <v>1.7099999999999999E-3</v>
      </c>
      <c r="S322" s="153">
        <v>0</v>
      </c>
      <c r="T322" s="154">
        <f>S322*H322</f>
        <v>0</v>
      </c>
      <c r="U322" s="202"/>
      <c r="V322" s="202"/>
      <c r="W322" s="202"/>
      <c r="X322" s="202"/>
      <c r="Y322" s="202"/>
      <c r="Z322" s="202"/>
      <c r="AA322" s="202"/>
      <c r="AB322" s="202"/>
      <c r="AC322" s="202"/>
      <c r="AD322" s="202"/>
      <c r="AE322" s="202"/>
      <c r="AR322" s="155" t="s">
        <v>141</v>
      </c>
      <c r="AT322" s="155" t="s">
        <v>136</v>
      </c>
      <c r="AU322" s="155" t="s">
        <v>88</v>
      </c>
      <c r="AY322" s="17" t="s">
        <v>134</v>
      </c>
      <c r="BE322" s="156">
        <f>IF(N322="základní",J322,0)</f>
        <v>0</v>
      </c>
      <c r="BF322" s="156">
        <f>IF(N322="snížená",J322,0)</f>
        <v>0</v>
      </c>
      <c r="BG322" s="156">
        <f>IF(N322="zákl. přenesená",J322,0)</f>
        <v>0</v>
      </c>
      <c r="BH322" s="156">
        <f>IF(N322="sníž. přenesená",J322,0)</f>
        <v>0</v>
      </c>
      <c r="BI322" s="156">
        <f>IF(N322="nulová",J322,0)</f>
        <v>0</v>
      </c>
      <c r="BJ322" s="17" t="s">
        <v>85</v>
      </c>
      <c r="BK322" s="156">
        <f>ROUND(I322*H322,2)</f>
        <v>0</v>
      </c>
      <c r="BL322" s="17" t="s">
        <v>141</v>
      </c>
      <c r="BM322" s="155" t="s">
        <v>1292</v>
      </c>
    </row>
    <row r="323" spans="1:65" s="2" customFormat="1" ht="19.5">
      <c r="A323" s="202"/>
      <c r="B323" s="33"/>
      <c r="C323" s="202"/>
      <c r="D323" s="157" t="s">
        <v>143</v>
      </c>
      <c r="E323" s="202"/>
      <c r="F323" s="158" t="s">
        <v>1511</v>
      </c>
      <c r="G323" s="202"/>
      <c r="H323" s="202"/>
      <c r="I323" s="159"/>
      <c r="J323" s="202"/>
      <c r="K323" s="202"/>
      <c r="L323" s="33"/>
      <c r="M323" s="160"/>
      <c r="N323" s="161"/>
      <c r="O323" s="58"/>
      <c r="P323" s="58"/>
      <c r="Q323" s="58"/>
      <c r="R323" s="58"/>
      <c r="S323" s="58"/>
      <c r="T323" s="59"/>
      <c r="U323" s="202"/>
      <c r="V323" s="202"/>
      <c r="W323" s="202"/>
      <c r="X323" s="202"/>
      <c r="Y323" s="202"/>
      <c r="Z323" s="202"/>
      <c r="AA323" s="202"/>
      <c r="AB323" s="202"/>
      <c r="AC323" s="202"/>
      <c r="AD323" s="202"/>
      <c r="AE323" s="202"/>
      <c r="AT323" s="17" t="s">
        <v>143</v>
      </c>
      <c r="AU323" s="17" t="s">
        <v>88</v>
      </c>
    </row>
    <row r="324" spans="1:65" s="13" customFormat="1">
      <c r="B324" s="162"/>
      <c r="D324" s="157" t="s">
        <v>145</v>
      </c>
      <c r="E324" s="163" t="s">
        <v>1</v>
      </c>
      <c r="F324" s="164" t="s">
        <v>1493</v>
      </c>
      <c r="H324" s="165">
        <v>1</v>
      </c>
      <c r="I324" s="166"/>
      <c r="L324" s="162"/>
      <c r="M324" s="167"/>
      <c r="N324" s="168"/>
      <c r="O324" s="168"/>
      <c r="P324" s="168"/>
      <c r="Q324" s="168"/>
      <c r="R324" s="168"/>
      <c r="S324" s="168"/>
      <c r="T324" s="169"/>
      <c r="AT324" s="163" t="s">
        <v>145</v>
      </c>
      <c r="AU324" s="163" t="s">
        <v>88</v>
      </c>
      <c r="AV324" s="13" t="s">
        <v>88</v>
      </c>
      <c r="AW324" s="13" t="s">
        <v>31</v>
      </c>
      <c r="AX324" s="13" t="s">
        <v>85</v>
      </c>
      <c r="AY324" s="163" t="s">
        <v>134</v>
      </c>
    </row>
    <row r="325" spans="1:65" s="2" customFormat="1" ht="16.5" customHeight="1">
      <c r="A325" s="202"/>
      <c r="B325" s="143"/>
      <c r="C325" s="185">
        <v>52</v>
      </c>
      <c r="D325" s="185" t="s">
        <v>326</v>
      </c>
      <c r="E325" s="248" t="s">
        <v>1494</v>
      </c>
      <c r="F325" s="187" t="s">
        <v>1495</v>
      </c>
      <c r="G325" s="188" t="s">
        <v>139</v>
      </c>
      <c r="H325" s="189">
        <v>1</v>
      </c>
      <c r="I325" s="190"/>
      <c r="J325" s="191">
        <f>ROUND(I325*H325,2)</f>
        <v>0</v>
      </c>
      <c r="K325" s="187" t="s">
        <v>1</v>
      </c>
      <c r="L325" s="192"/>
      <c r="M325" s="193" t="s">
        <v>1</v>
      </c>
      <c r="N325" s="194" t="s">
        <v>42</v>
      </c>
      <c r="O325" s="58"/>
      <c r="P325" s="153">
        <f>O325*H325</f>
        <v>0</v>
      </c>
      <c r="Q325" s="153">
        <v>3.4000000000000002E-2</v>
      </c>
      <c r="R325" s="153">
        <f>Q325*H325</f>
        <v>3.4000000000000002E-2</v>
      </c>
      <c r="S325" s="153">
        <v>0</v>
      </c>
      <c r="T325" s="154">
        <f>S325*H325</f>
        <v>0</v>
      </c>
      <c r="U325" s="202"/>
      <c r="V325" s="202"/>
      <c r="W325" s="202"/>
      <c r="X325" s="202"/>
      <c r="Y325" s="202"/>
      <c r="Z325" s="202"/>
      <c r="AA325" s="202"/>
      <c r="AB325" s="202"/>
      <c r="AC325" s="202"/>
      <c r="AD325" s="202"/>
      <c r="AE325" s="202"/>
      <c r="AR325" s="155" t="s">
        <v>190</v>
      </c>
      <c r="AT325" s="155" t="s">
        <v>326</v>
      </c>
      <c r="AU325" s="155" t="s">
        <v>88</v>
      </c>
      <c r="AY325" s="17" t="s">
        <v>134</v>
      </c>
      <c r="BE325" s="156">
        <f>IF(N325="základní",J325,0)</f>
        <v>0</v>
      </c>
      <c r="BF325" s="156">
        <f>IF(N325="snížená",J325,0)</f>
        <v>0</v>
      </c>
      <c r="BG325" s="156">
        <f>IF(N325="zákl. přenesená",J325,0)</f>
        <v>0</v>
      </c>
      <c r="BH325" s="156">
        <f>IF(N325="sníž. přenesená",J325,0)</f>
        <v>0</v>
      </c>
      <c r="BI325" s="156">
        <f>IF(N325="nulová",J325,0)</f>
        <v>0</v>
      </c>
      <c r="BJ325" s="17" t="s">
        <v>85</v>
      </c>
      <c r="BK325" s="156">
        <f>ROUND(I325*H325,2)</f>
        <v>0</v>
      </c>
      <c r="BL325" s="17" t="s">
        <v>141</v>
      </c>
      <c r="BM325" s="155" t="s">
        <v>1294</v>
      </c>
    </row>
    <row r="326" spans="1:65" s="2" customFormat="1">
      <c r="A326" s="202"/>
      <c r="B326" s="33"/>
      <c r="C326" s="202"/>
      <c r="D326" s="157" t="s">
        <v>143</v>
      </c>
      <c r="E326" s="202"/>
      <c r="F326" s="158"/>
      <c r="G326" s="202"/>
      <c r="H326" s="202"/>
      <c r="I326" s="159"/>
      <c r="J326" s="202"/>
      <c r="K326" s="202"/>
      <c r="L326" s="33"/>
      <c r="M326" s="160"/>
      <c r="N326" s="161"/>
      <c r="O326" s="58"/>
      <c r="P326" s="58"/>
      <c r="Q326" s="58"/>
      <c r="R326" s="58"/>
      <c r="S326" s="58"/>
      <c r="T326" s="59"/>
      <c r="U326" s="202"/>
      <c r="V326" s="202"/>
      <c r="W326" s="202"/>
      <c r="X326" s="202"/>
      <c r="Y326" s="202"/>
      <c r="Z326" s="202"/>
      <c r="AA326" s="202"/>
      <c r="AB326" s="202"/>
      <c r="AC326" s="202"/>
      <c r="AD326" s="202"/>
      <c r="AE326" s="202"/>
      <c r="AT326" s="17" t="s">
        <v>143</v>
      </c>
      <c r="AU326" s="17" t="s">
        <v>88</v>
      </c>
    </row>
    <row r="327" spans="1:65" s="13" customFormat="1">
      <c r="B327" s="162"/>
      <c r="D327" s="157" t="s">
        <v>145</v>
      </c>
      <c r="E327" s="163" t="s">
        <v>1</v>
      </c>
      <c r="F327" s="164" t="s">
        <v>1513</v>
      </c>
      <c r="H327" s="165">
        <v>1</v>
      </c>
      <c r="I327" s="166"/>
      <c r="L327" s="162"/>
      <c r="M327" s="167"/>
      <c r="N327" s="168"/>
      <c r="O327" s="168"/>
      <c r="P327" s="168"/>
      <c r="Q327" s="168"/>
      <c r="R327" s="168"/>
      <c r="S327" s="168"/>
      <c r="T327" s="169"/>
      <c r="AT327" s="163" t="s">
        <v>145</v>
      </c>
      <c r="AU327" s="163" t="s">
        <v>88</v>
      </c>
      <c r="AV327" s="13" t="s">
        <v>88</v>
      </c>
      <c r="AW327" s="13" t="s">
        <v>31</v>
      </c>
      <c r="AX327" s="13" t="s">
        <v>85</v>
      </c>
      <c r="AY327" s="163" t="s">
        <v>134</v>
      </c>
    </row>
    <row r="328" spans="1:65" s="2" customFormat="1" ht="16.5" customHeight="1">
      <c r="A328" s="32"/>
      <c r="B328" s="143"/>
      <c r="C328" s="144">
        <v>53</v>
      </c>
      <c r="D328" s="144" t="s">
        <v>136</v>
      </c>
      <c r="E328" s="203" t="s">
        <v>1079</v>
      </c>
      <c r="F328" s="146" t="s">
        <v>1080</v>
      </c>
      <c r="G328" s="147" t="s">
        <v>139</v>
      </c>
      <c r="H328" s="148">
        <v>2</v>
      </c>
      <c r="I328" s="149"/>
      <c r="J328" s="150">
        <f>ROUND(I328*H328,2)</f>
        <v>0</v>
      </c>
      <c r="K328" s="146" t="s">
        <v>140</v>
      </c>
      <c r="L328" s="33"/>
      <c r="M328" s="151" t="s">
        <v>1</v>
      </c>
      <c r="N328" s="152" t="s">
        <v>42</v>
      </c>
      <c r="O328" s="58"/>
      <c r="P328" s="153">
        <f>O328*H328</f>
        <v>0</v>
      </c>
      <c r="Q328" s="153">
        <v>1.6199999999999999E-3</v>
      </c>
      <c r="R328" s="153">
        <f>Q328*H328</f>
        <v>3.2399999999999998E-3</v>
      </c>
      <c r="S328" s="153">
        <v>0</v>
      </c>
      <c r="T328" s="154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5" t="s">
        <v>141</v>
      </c>
      <c r="AT328" s="155" t="s">
        <v>136</v>
      </c>
      <c r="AU328" s="155" t="s">
        <v>88</v>
      </c>
      <c r="AY328" s="17" t="s">
        <v>134</v>
      </c>
      <c r="BE328" s="156">
        <f>IF(N328="základní",J328,0)</f>
        <v>0</v>
      </c>
      <c r="BF328" s="156">
        <f>IF(N328="snížená",J328,0)</f>
        <v>0</v>
      </c>
      <c r="BG328" s="156">
        <f>IF(N328="zákl. přenesená",J328,0)</f>
        <v>0</v>
      </c>
      <c r="BH328" s="156">
        <f>IF(N328="sníž. přenesená",J328,0)</f>
        <v>0</v>
      </c>
      <c r="BI328" s="156">
        <f>IF(N328="nulová",J328,0)</f>
        <v>0</v>
      </c>
      <c r="BJ328" s="17" t="s">
        <v>85</v>
      </c>
      <c r="BK328" s="156">
        <f>ROUND(I328*H328,2)</f>
        <v>0</v>
      </c>
      <c r="BL328" s="17" t="s">
        <v>141</v>
      </c>
      <c r="BM328" s="155" t="s">
        <v>1296</v>
      </c>
    </row>
    <row r="329" spans="1:65" s="2" customFormat="1" ht="19.5">
      <c r="A329" s="32"/>
      <c r="B329" s="33"/>
      <c r="C329" s="32"/>
      <c r="D329" s="157" t="s">
        <v>143</v>
      </c>
      <c r="E329" s="32"/>
      <c r="F329" s="158" t="s">
        <v>1082</v>
      </c>
      <c r="G329" s="32"/>
      <c r="H329" s="32"/>
      <c r="I329" s="159"/>
      <c r="J329" s="32"/>
      <c r="K329" s="32"/>
      <c r="L329" s="33"/>
      <c r="M329" s="160"/>
      <c r="N329" s="161"/>
      <c r="O329" s="58"/>
      <c r="P329" s="58"/>
      <c r="Q329" s="58"/>
      <c r="R329" s="58"/>
      <c r="S329" s="58"/>
      <c r="T329" s="59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7" t="s">
        <v>143</v>
      </c>
      <c r="AU329" s="17" t="s">
        <v>88</v>
      </c>
    </row>
    <row r="330" spans="1:65" s="13" customFormat="1">
      <c r="B330" s="162"/>
      <c r="D330" s="157" t="s">
        <v>145</v>
      </c>
      <c r="E330" s="163" t="s">
        <v>1</v>
      </c>
      <c r="F330" s="164" t="s">
        <v>1297</v>
      </c>
      <c r="H330" s="165">
        <v>2</v>
      </c>
      <c r="I330" s="166"/>
      <c r="L330" s="162"/>
      <c r="M330" s="167"/>
      <c r="N330" s="168"/>
      <c r="O330" s="168"/>
      <c r="P330" s="168"/>
      <c r="Q330" s="168"/>
      <c r="R330" s="168"/>
      <c r="S330" s="168"/>
      <c r="T330" s="169"/>
      <c r="AT330" s="163" t="s">
        <v>145</v>
      </c>
      <c r="AU330" s="163" t="s">
        <v>88</v>
      </c>
      <c r="AV330" s="13" t="s">
        <v>88</v>
      </c>
      <c r="AW330" s="13" t="s">
        <v>31</v>
      </c>
      <c r="AX330" s="13" t="s">
        <v>85</v>
      </c>
      <c r="AY330" s="163" t="s">
        <v>134</v>
      </c>
    </row>
    <row r="331" spans="1:65" s="2" customFormat="1" ht="33" customHeight="1">
      <c r="A331" s="32"/>
      <c r="B331" s="143"/>
      <c r="C331" s="185">
        <v>54</v>
      </c>
      <c r="D331" s="185" t="s">
        <v>326</v>
      </c>
      <c r="E331" s="248" t="s">
        <v>1084</v>
      </c>
      <c r="F331" s="187" t="s">
        <v>1475</v>
      </c>
      <c r="G331" s="188" t="s">
        <v>139</v>
      </c>
      <c r="H331" s="189">
        <v>1</v>
      </c>
      <c r="I331" s="190"/>
      <c r="J331" s="191">
        <f>ROUND(I331*H331,2)</f>
        <v>0</v>
      </c>
      <c r="K331" s="187" t="s">
        <v>1</v>
      </c>
      <c r="L331" s="192"/>
      <c r="M331" s="193" t="s">
        <v>1</v>
      </c>
      <c r="N331" s="194" t="s">
        <v>42</v>
      </c>
      <c r="O331" s="58"/>
      <c r="P331" s="153">
        <f>O331*H331</f>
        <v>0</v>
      </c>
      <c r="Q331" s="153">
        <v>1.847E-2</v>
      </c>
      <c r="R331" s="153">
        <f>Q331*H331</f>
        <v>1.847E-2</v>
      </c>
      <c r="S331" s="153">
        <v>0</v>
      </c>
      <c r="T331" s="154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55" t="s">
        <v>190</v>
      </c>
      <c r="AT331" s="155" t="s">
        <v>326</v>
      </c>
      <c r="AU331" s="155" t="s">
        <v>88</v>
      </c>
      <c r="AY331" s="17" t="s">
        <v>134</v>
      </c>
      <c r="BE331" s="156">
        <f>IF(N331="základní",J331,0)</f>
        <v>0</v>
      </c>
      <c r="BF331" s="156">
        <f>IF(N331="snížená",J331,0)</f>
        <v>0</v>
      </c>
      <c r="BG331" s="156">
        <f>IF(N331="zákl. přenesená",J331,0)</f>
        <v>0</v>
      </c>
      <c r="BH331" s="156">
        <f>IF(N331="sníž. přenesená",J331,0)</f>
        <v>0</v>
      </c>
      <c r="BI331" s="156">
        <f>IF(N331="nulová",J331,0)</f>
        <v>0</v>
      </c>
      <c r="BJ331" s="17" t="s">
        <v>85</v>
      </c>
      <c r="BK331" s="156">
        <f>ROUND(I331*H331,2)</f>
        <v>0</v>
      </c>
      <c r="BL331" s="17" t="s">
        <v>141</v>
      </c>
      <c r="BM331" s="155" t="s">
        <v>1298</v>
      </c>
    </row>
    <row r="332" spans="1:65" s="2" customFormat="1">
      <c r="A332" s="32"/>
      <c r="B332" s="33"/>
      <c r="C332" s="32"/>
      <c r="D332" s="157" t="s">
        <v>143</v>
      </c>
      <c r="E332" s="32"/>
      <c r="F332" s="158"/>
      <c r="G332" s="32"/>
      <c r="H332" s="32"/>
      <c r="I332" s="159"/>
      <c r="J332" s="32"/>
      <c r="K332" s="32"/>
      <c r="L332" s="33"/>
      <c r="M332" s="160"/>
      <c r="N332" s="161"/>
      <c r="O332" s="58"/>
      <c r="P332" s="58"/>
      <c r="Q332" s="58"/>
      <c r="R332" s="58"/>
      <c r="S332" s="58"/>
      <c r="T332" s="59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7" t="s">
        <v>143</v>
      </c>
      <c r="AU332" s="17" t="s">
        <v>88</v>
      </c>
    </row>
    <row r="333" spans="1:65" s="13" customFormat="1">
      <c r="B333" s="162"/>
      <c r="D333" s="157" t="s">
        <v>145</v>
      </c>
      <c r="E333" s="163" t="s">
        <v>1</v>
      </c>
      <c r="F333" s="164" t="s">
        <v>1474</v>
      </c>
      <c r="H333" s="165">
        <v>1</v>
      </c>
      <c r="I333" s="166"/>
      <c r="L333" s="162"/>
      <c r="M333" s="167"/>
      <c r="N333" s="168"/>
      <c r="O333" s="168"/>
      <c r="P333" s="168"/>
      <c r="Q333" s="168"/>
      <c r="R333" s="168"/>
      <c r="S333" s="168"/>
      <c r="T333" s="169"/>
      <c r="AT333" s="163" t="s">
        <v>145</v>
      </c>
      <c r="AU333" s="163" t="s">
        <v>88</v>
      </c>
      <c r="AV333" s="13" t="s">
        <v>88</v>
      </c>
      <c r="AW333" s="13" t="s">
        <v>31</v>
      </c>
      <c r="AX333" s="13" t="s">
        <v>85</v>
      </c>
      <c r="AY333" s="163" t="s">
        <v>134</v>
      </c>
    </row>
    <row r="334" spans="1:65" s="2" customFormat="1" ht="33" customHeight="1">
      <c r="A334" s="202"/>
      <c r="B334" s="143"/>
      <c r="C334" s="185">
        <v>55</v>
      </c>
      <c r="D334" s="185" t="s">
        <v>326</v>
      </c>
      <c r="E334" s="248" t="s">
        <v>1099</v>
      </c>
      <c r="F334" s="187" t="s">
        <v>1479</v>
      </c>
      <c r="G334" s="188" t="s">
        <v>139</v>
      </c>
      <c r="H334" s="189">
        <v>1</v>
      </c>
      <c r="I334" s="190"/>
      <c r="J334" s="191">
        <f>ROUND(I334*H334,2)</f>
        <v>0</v>
      </c>
      <c r="K334" s="187" t="s">
        <v>1</v>
      </c>
      <c r="L334" s="192"/>
      <c r="M334" s="193" t="s">
        <v>1</v>
      </c>
      <c r="N334" s="194" t="s">
        <v>42</v>
      </c>
      <c r="O334" s="58"/>
      <c r="P334" s="153">
        <f>O334*H334</f>
        <v>0</v>
      </c>
      <c r="Q334" s="153">
        <v>2.2120000000000001E-2</v>
      </c>
      <c r="R334" s="153">
        <f>Q334*H334</f>
        <v>2.2120000000000001E-2</v>
      </c>
      <c r="S334" s="153">
        <v>0</v>
      </c>
      <c r="T334" s="154">
        <f>S334*H334</f>
        <v>0</v>
      </c>
      <c r="U334" s="202"/>
      <c r="V334" s="202"/>
      <c r="W334" s="202"/>
      <c r="X334" s="202"/>
      <c r="Y334" s="202"/>
      <c r="Z334" s="202"/>
      <c r="AA334" s="202"/>
      <c r="AB334" s="202"/>
      <c r="AC334" s="202"/>
      <c r="AD334" s="202"/>
      <c r="AE334" s="202"/>
      <c r="AR334" s="155" t="s">
        <v>190</v>
      </c>
      <c r="AT334" s="155" t="s">
        <v>326</v>
      </c>
      <c r="AU334" s="155" t="s">
        <v>88</v>
      </c>
      <c r="AY334" s="17" t="s">
        <v>134</v>
      </c>
      <c r="BE334" s="156">
        <f>IF(N334="základní",J334,0)</f>
        <v>0</v>
      </c>
      <c r="BF334" s="156">
        <f>IF(N334="snížená",J334,0)</f>
        <v>0</v>
      </c>
      <c r="BG334" s="156">
        <f>IF(N334="zákl. přenesená",J334,0)</f>
        <v>0</v>
      </c>
      <c r="BH334" s="156">
        <f>IF(N334="sníž. přenesená",J334,0)</f>
        <v>0</v>
      </c>
      <c r="BI334" s="156">
        <f>IF(N334="nulová",J334,0)</f>
        <v>0</v>
      </c>
      <c r="BJ334" s="17" t="s">
        <v>85</v>
      </c>
      <c r="BK334" s="156">
        <f>ROUND(I334*H334,2)</f>
        <v>0</v>
      </c>
      <c r="BL334" s="17" t="s">
        <v>141</v>
      </c>
      <c r="BM334" s="155" t="s">
        <v>1298</v>
      </c>
    </row>
    <row r="335" spans="1:65" s="2" customFormat="1">
      <c r="A335" s="202"/>
      <c r="B335" s="33"/>
      <c r="C335" s="202"/>
      <c r="D335" s="157" t="s">
        <v>143</v>
      </c>
      <c r="E335" s="202"/>
      <c r="F335" s="158"/>
      <c r="G335" s="202"/>
      <c r="H335" s="202"/>
      <c r="I335" s="159"/>
      <c r="J335" s="202"/>
      <c r="K335" s="202"/>
      <c r="L335" s="33"/>
      <c r="M335" s="160"/>
      <c r="N335" s="161"/>
      <c r="O335" s="58"/>
      <c r="P335" s="58"/>
      <c r="Q335" s="58"/>
      <c r="R335" s="58"/>
      <c r="S335" s="58"/>
      <c r="T335" s="59"/>
      <c r="U335" s="202"/>
      <c r="V335" s="202"/>
      <c r="W335" s="202"/>
      <c r="X335" s="202"/>
      <c r="Y335" s="202"/>
      <c r="Z335" s="202"/>
      <c r="AA335" s="202"/>
      <c r="AB335" s="202"/>
      <c r="AC335" s="202"/>
      <c r="AD335" s="202"/>
      <c r="AE335" s="202"/>
      <c r="AT335" s="17" t="s">
        <v>143</v>
      </c>
      <c r="AU335" s="17" t="s">
        <v>88</v>
      </c>
    </row>
    <row r="336" spans="1:65" s="13" customFormat="1">
      <c r="B336" s="162"/>
      <c r="D336" s="157" t="s">
        <v>145</v>
      </c>
      <c r="E336" s="163" t="s">
        <v>1</v>
      </c>
      <c r="F336" s="164" t="s">
        <v>1474</v>
      </c>
      <c r="H336" s="165">
        <v>1</v>
      </c>
      <c r="I336" s="166"/>
      <c r="L336" s="162"/>
      <c r="M336" s="167"/>
      <c r="N336" s="168"/>
      <c r="O336" s="168"/>
      <c r="P336" s="168"/>
      <c r="Q336" s="168"/>
      <c r="R336" s="168"/>
      <c r="S336" s="168"/>
      <c r="T336" s="169"/>
      <c r="AT336" s="163" t="s">
        <v>145</v>
      </c>
      <c r="AU336" s="163" t="s">
        <v>88</v>
      </c>
      <c r="AV336" s="13" t="s">
        <v>88</v>
      </c>
      <c r="AW336" s="13" t="s">
        <v>31</v>
      </c>
      <c r="AX336" s="13" t="s">
        <v>85</v>
      </c>
      <c r="AY336" s="163" t="s">
        <v>134</v>
      </c>
    </row>
    <row r="337" spans="1:65" s="2" customFormat="1" ht="16.5" customHeight="1">
      <c r="A337" s="32"/>
      <c r="B337" s="143"/>
      <c r="C337" s="185">
        <v>56</v>
      </c>
      <c r="D337" s="185" t="s">
        <v>326</v>
      </c>
      <c r="E337" s="248" t="s">
        <v>1088</v>
      </c>
      <c r="F337" s="187" t="s">
        <v>1496</v>
      </c>
      <c r="G337" s="188" t="s">
        <v>139</v>
      </c>
      <c r="H337" s="189">
        <v>4</v>
      </c>
      <c r="I337" s="190"/>
      <c r="J337" s="191">
        <f>ROUND(I337*H337,2)</f>
        <v>0</v>
      </c>
      <c r="K337" s="187" t="s">
        <v>1</v>
      </c>
      <c r="L337" s="192"/>
      <c r="M337" s="193" t="s">
        <v>1</v>
      </c>
      <c r="N337" s="194" t="s">
        <v>42</v>
      </c>
      <c r="O337" s="58"/>
      <c r="P337" s="153">
        <f>O337*H337</f>
        <v>0</v>
      </c>
      <c r="Q337" s="153">
        <v>6.3099999999999996E-3</v>
      </c>
      <c r="R337" s="153">
        <f>Q337*H337</f>
        <v>2.5239999999999999E-2</v>
      </c>
      <c r="S337" s="153">
        <v>0</v>
      </c>
      <c r="T337" s="154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5" t="s">
        <v>190</v>
      </c>
      <c r="AT337" s="155" t="s">
        <v>326</v>
      </c>
      <c r="AU337" s="155" t="s">
        <v>88</v>
      </c>
      <c r="AY337" s="17" t="s">
        <v>134</v>
      </c>
      <c r="BE337" s="156">
        <f>IF(N337="základní",J337,0)</f>
        <v>0</v>
      </c>
      <c r="BF337" s="156">
        <f>IF(N337="snížená",J337,0)</f>
        <v>0</v>
      </c>
      <c r="BG337" s="156">
        <f>IF(N337="zákl. přenesená",J337,0)</f>
        <v>0</v>
      </c>
      <c r="BH337" s="156">
        <f>IF(N337="sníž. přenesená",J337,0)</f>
        <v>0</v>
      </c>
      <c r="BI337" s="156">
        <f>IF(N337="nulová",J337,0)</f>
        <v>0</v>
      </c>
      <c r="BJ337" s="17" t="s">
        <v>85</v>
      </c>
      <c r="BK337" s="156">
        <f>ROUND(I337*H337,2)</f>
        <v>0</v>
      </c>
      <c r="BL337" s="17" t="s">
        <v>141</v>
      </c>
      <c r="BM337" s="155" t="s">
        <v>1299</v>
      </c>
    </row>
    <row r="338" spans="1:65" s="2" customFormat="1">
      <c r="A338" s="32"/>
      <c r="B338" s="33"/>
      <c r="C338" s="32"/>
      <c r="D338" s="157" t="s">
        <v>143</v>
      </c>
      <c r="E338" s="32"/>
      <c r="F338" s="158"/>
      <c r="G338" s="32"/>
      <c r="H338" s="32"/>
      <c r="I338" s="159"/>
      <c r="J338" s="32"/>
      <c r="K338" s="32"/>
      <c r="L338" s="33"/>
      <c r="M338" s="160"/>
      <c r="N338" s="161"/>
      <c r="O338" s="58"/>
      <c r="P338" s="58"/>
      <c r="Q338" s="58"/>
      <c r="R338" s="58"/>
      <c r="S338" s="58"/>
      <c r="T338" s="59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7" t="s">
        <v>143</v>
      </c>
      <c r="AU338" s="17" t="s">
        <v>88</v>
      </c>
    </row>
    <row r="339" spans="1:65" s="13" customFormat="1">
      <c r="B339" s="162"/>
      <c r="D339" s="157" t="s">
        <v>145</v>
      </c>
      <c r="E339" s="163" t="s">
        <v>1</v>
      </c>
      <c r="F339" s="164" t="s">
        <v>1090</v>
      </c>
      <c r="H339" s="165">
        <v>4</v>
      </c>
      <c r="I339" s="166"/>
      <c r="L339" s="162"/>
      <c r="M339" s="167"/>
      <c r="N339" s="168"/>
      <c r="O339" s="168"/>
      <c r="P339" s="168"/>
      <c r="Q339" s="168"/>
      <c r="R339" s="168"/>
      <c r="S339" s="168"/>
      <c r="T339" s="169"/>
      <c r="AT339" s="163" t="s">
        <v>145</v>
      </c>
      <c r="AU339" s="163" t="s">
        <v>88</v>
      </c>
      <c r="AV339" s="13" t="s">
        <v>88</v>
      </c>
      <c r="AW339" s="13" t="s">
        <v>31</v>
      </c>
      <c r="AX339" s="13" t="s">
        <v>85</v>
      </c>
      <c r="AY339" s="163" t="s">
        <v>134</v>
      </c>
    </row>
    <row r="340" spans="1:65" s="2" customFormat="1" ht="16.5" customHeight="1">
      <c r="A340" s="202"/>
      <c r="B340" s="143"/>
      <c r="C340" s="144">
        <v>57</v>
      </c>
      <c r="D340" s="144" t="s">
        <v>136</v>
      </c>
      <c r="E340" s="203" t="s">
        <v>1094</v>
      </c>
      <c r="F340" s="146" t="s">
        <v>1095</v>
      </c>
      <c r="G340" s="147" t="s">
        <v>139</v>
      </c>
      <c r="H340" s="148">
        <v>2</v>
      </c>
      <c r="I340" s="149"/>
      <c r="J340" s="150">
        <f>ROUND(I340*H340,2)</f>
        <v>0</v>
      </c>
      <c r="K340" s="146" t="s">
        <v>140</v>
      </c>
      <c r="L340" s="33"/>
      <c r="M340" s="151" t="s">
        <v>1</v>
      </c>
      <c r="N340" s="152" t="s">
        <v>42</v>
      </c>
      <c r="O340" s="58"/>
      <c r="P340" s="153">
        <f>O340*H340</f>
        <v>0</v>
      </c>
      <c r="Q340" s="153">
        <v>1.65E-3</v>
      </c>
      <c r="R340" s="153">
        <f>Q340*H340</f>
        <v>3.3E-3</v>
      </c>
      <c r="S340" s="153">
        <v>0</v>
      </c>
      <c r="T340" s="154">
        <f>S340*H340</f>
        <v>0</v>
      </c>
      <c r="U340" s="202"/>
      <c r="V340" s="202"/>
      <c r="W340" s="202"/>
      <c r="X340" s="202"/>
      <c r="Y340" s="202"/>
      <c r="Z340" s="202"/>
      <c r="AA340" s="202"/>
      <c r="AB340" s="202"/>
      <c r="AC340" s="202"/>
      <c r="AD340" s="202"/>
      <c r="AE340" s="202"/>
      <c r="AR340" s="155" t="s">
        <v>141</v>
      </c>
      <c r="AT340" s="155" t="s">
        <v>136</v>
      </c>
      <c r="AU340" s="155" t="s">
        <v>88</v>
      </c>
      <c r="AY340" s="17" t="s">
        <v>134</v>
      </c>
      <c r="BE340" s="156">
        <f>IF(N340="základní",J340,0)</f>
        <v>0</v>
      </c>
      <c r="BF340" s="156">
        <f>IF(N340="snížená",J340,0)</f>
        <v>0</v>
      </c>
      <c r="BG340" s="156">
        <f>IF(N340="zákl. přenesená",J340,0)</f>
        <v>0</v>
      </c>
      <c r="BH340" s="156">
        <f>IF(N340="sníž. přenesená",J340,0)</f>
        <v>0</v>
      </c>
      <c r="BI340" s="156">
        <f>IF(N340="nulová",J340,0)</f>
        <v>0</v>
      </c>
      <c r="BJ340" s="17" t="s">
        <v>85</v>
      </c>
      <c r="BK340" s="156">
        <f>ROUND(I340*H340,2)</f>
        <v>0</v>
      </c>
      <c r="BL340" s="17" t="s">
        <v>141</v>
      </c>
      <c r="BM340" s="155" t="s">
        <v>1096</v>
      </c>
    </row>
    <row r="341" spans="1:65" s="2" customFormat="1" ht="19.5">
      <c r="A341" s="202"/>
      <c r="B341" s="33"/>
      <c r="C341" s="202"/>
      <c r="D341" s="157" t="s">
        <v>143</v>
      </c>
      <c r="E341" s="202"/>
      <c r="F341" s="158" t="s">
        <v>1097</v>
      </c>
      <c r="G341" s="202"/>
      <c r="H341" s="202"/>
      <c r="I341" s="159"/>
      <c r="J341" s="202"/>
      <c r="K341" s="202"/>
      <c r="L341" s="33"/>
      <c r="M341" s="160"/>
      <c r="N341" s="161"/>
      <c r="O341" s="58"/>
      <c r="P341" s="58"/>
      <c r="Q341" s="58"/>
      <c r="R341" s="58"/>
      <c r="S341" s="58"/>
      <c r="T341" s="59"/>
      <c r="U341" s="202"/>
      <c r="V341" s="202"/>
      <c r="W341" s="202"/>
      <c r="X341" s="202"/>
      <c r="Y341" s="202"/>
      <c r="Z341" s="202"/>
      <c r="AA341" s="202"/>
      <c r="AB341" s="202"/>
      <c r="AC341" s="202"/>
      <c r="AD341" s="202"/>
      <c r="AE341" s="202"/>
      <c r="AT341" s="17" t="s">
        <v>143</v>
      </c>
      <c r="AU341" s="17" t="s">
        <v>88</v>
      </c>
    </row>
    <row r="342" spans="1:65" s="13" customFormat="1">
      <c r="B342" s="162"/>
      <c r="D342" s="157" t="s">
        <v>145</v>
      </c>
      <c r="E342" s="163" t="s">
        <v>1</v>
      </c>
      <c r="F342" s="164" t="s">
        <v>1098</v>
      </c>
      <c r="H342" s="165">
        <v>2</v>
      </c>
      <c r="I342" s="166"/>
      <c r="L342" s="162"/>
      <c r="M342" s="167"/>
      <c r="N342" s="168"/>
      <c r="O342" s="168"/>
      <c r="P342" s="168"/>
      <c r="Q342" s="168"/>
      <c r="R342" s="168"/>
      <c r="S342" s="168"/>
      <c r="T342" s="169"/>
      <c r="AT342" s="163" t="s">
        <v>145</v>
      </c>
      <c r="AU342" s="163" t="s">
        <v>88</v>
      </c>
      <c r="AV342" s="13" t="s">
        <v>88</v>
      </c>
      <c r="AW342" s="13" t="s">
        <v>31</v>
      </c>
      <c r="AX342" s="13" t="s">
        <v>85</v>
      </c>
      <c r="AY342" s="163" t="s">
        <v>134</v>
      </c>
    </row>
    <row r="343" spans="1:65" s="2" customFormat="1" ht="33" customHeight="1">
      <c r="A343" s="202"/>
      <c r="B343" s="143"/>
      <c r="C343" s="185">
        <v>58</v>
      </c>
      <c r="D343" s="185" t="s">
        <v>326</v>
      </c>
      <c r="E343" s="248" t="s">
        <v>1498</v>
      </c>
      <c r="F343" s="187" t="s">
        <v>1499</v>
      </c>
      <c r="G343" s="188" t="s">
        <v>139</v>
      </c>
      <c r="H343" s="189">
        <v>2</v>
      </c>
      <c r="I343" s="190"/>
      <c r="J343" s="191">
        <f>ROUND(I343*H343,2)</f>
        <v>0</v>
      </c>
      <c r="K343" s="187" t="s">
        <v>1</v>
      </c>
      <c r="L343" s="192"/>
      <c r="M343" s="193" t="s">
        <v>1</v>
      </c>
      <c r="N343" s="194" t="s">
        <v>42</v>
      </c>
      <c r="O343" s="58"/>
      <c r="P343" s="153">
        <f>O343*H343</f>
        <v>0</v>
      </c>
      <c r="Q343" s="153">
        <v>2.4330000000000001E-2</v>
      </c>
      <c r="R343" s="153">
        <f>Q343*H343</f>
        <v>4.8660000000000002E-2</v>
      </c>
      <c r="S343" s="153">
        <v>0</v>
      </c>
      <c r="T343" s="154">
        <f>S343*H343</f>
        <v>0</v>
      </c>
      <c r="U343" s="202"/>
      <c r="V343" s="202"/>
      <c r="W343" s="202"/>
      <c r="X343" s="202"/>
      <c r="Y343" s="202"/>
      <c r="Z343" s="202"/>
      <c r="AA343" s="202"/>
      <c r="AB343" s="202"/>
      <c r="AC343" s="202"/>
      <c r="AD343" s="202"/>
      <c r="AE343" s="202"/>
      <c r="AR343" s="155" t="s">
        <v>190</v>
      </c>
      <c r="AT343" s="155" t="s">
        <v>326</v>
      </c>
      <c r="AU343" s="155" t="s">
        <v>88</v>
      </c>
      <c r="AY343" s="17" t="s">
        <v>134</v>
      </c>
      <c r="BE343" s="156">
        <f>IF(N343="základní",J343,0)</f>
        <v>0</v>
      </c>
      <c r="BF343" s="156">
        <f>IF(N343="snížená",J343,0)</f>
        <v>0</v>
      </c>
      <c r="BG343" s="156">
        <f>IF(N343="zákl. přenesená",J343,0)</f>
        <v>0</v>
      </c>
      <c r="BH343" s="156">
        <f>IF(N343="sníž. přenesená",J343,0)</f>
        <v>0</v>
      </c>
      <c r="BI343" s="156">
        <f>IF(N343="nulová",J343,0)</f>
        <v>0</v>
      </c>
      <c r="BJ343" s="17" t="s">
        <v>85</v>
      </c>
      <c r="BK343" s="156">
        <f>ROUND(I343*H343,2)</f>
        <v>0</v>
      </c>
      <c r="BL343" s="17" t="s">
        <v>141</v>
      </c>
      <c r="BM343" s="155" t="s">
        <v>1298</v>
      </c>
    </row>
    <row r="344" spans="1:65" s="2" customFormat="1">
      <c r="A344" s="202"/>
      <c r="B344" s="33"/>
      <c r="C344" s="202"/>
      <c r="D344" s="157" t="s">
        <v>143</v>
      </c>
      <c r="E344" s="202"/>
      <c r="F344" s="158"/>
      <c r="G344" s="202"/>
      <c r="H344" s="202"/>
      <c r="I344" s="159"/>
      <c r="J344" s="202"/>
      <c r="K344" s="202"/>
      <c r="L344" s="33"/>
      <c r="M344" s="160"/>
      <c r="N344" s="161"/>
      <c r="O344" s="58"/>
      <c r="P344" s="58"/>
      <c r="Q344" s="58"/>
      <c r="R344" s="58"/>
      <c r="S344" s="58"/>
      <c r="T344" s="59"/>
      <c r="U344" s="202"/>
      <c r="V344" s="202"/>
      <c r="W344" s="202"/>
      <c r="X344" s="202"/>
      <c r="Y344" s="202"/>
      <c r="Z344" s="202"/>
      <c r="AA344" s="202"/>
      <c r="AB344" s="202"/>
      <c r="AC344" s="202"/>
      <c r="AD344" s="202"/>
      <c r="AE344" s="202"/>
      <c r="AT344" s="17" t="s">
        <v>143</v>
      </c>
      <c r="AU344" s="17" t="s">
        <v>88</v>
      </c>
    </row>
    <row r="345" spans="1:65" s="13" customFormat="1">
      <c r="B345" s="162"/>
      <c r="D345" s="157" t="s">
        <v>145</v>
      </c>
      <c r="E345" s="163" t="s">
        <v>1</v>
      </c>
      <c r="F345" s="164" t="s">
        <v>1474</v>
      </c>
      <c r="H345" s="165">
        <v>2</v>
      </c>
      <c r="I345" s="166"/>
      <c r="L345" s="162"/>
      <c r="M345" s="167"/>
      <c r="N345" s="168"/>
      <c r="O345" s="168"/>
      <c r="P345" s="168"/>
      <c r="Q345" s="168"/>
      <c r="R345" s="168"/>
      <c r="S345" s="168"/>
      <c r="T345" s="169"/>
      <c r="AT345" s="163" t="s">
        <v>145</v>
      </c>
      <c r="AU345" s="163" t="s">
        <v>88</v>
      </c>
      <c r="AV345" s="13" t="s">
        <v>88</v>
      </c>
      <c r="AW345" s="13" t="s">
        <v>31</v>
      </c>
      <c r="AX345" s="13" t="s">
        <v>85</v>
      </c>
      <c r="AY345" s="163" t="s">
        <v>134</v>
      </c>
    </row>
    <row r="346" spans="1:65" s="2" customFormat="1" ht="16.5" customHeight="1">
      <c r="A346" s="32"/>
      <c r="B346" s="143"/>
      <c r="C346" s="144">
        <v>59</v>
      </c>
      <c r="D346" s="144" t="s">
        <v>136</v>
      </c>
      <c r="E346" s="203" t="s">
        <v>1101</v>
      </c>
      <c r="F346" s="146" t="s">
        <v>1102</v>
      </c>
      <c r="G346" s="147" t="s">
        <v>139</v>
      </c>
      <c r="H346" s="148">
        <v>2</v>
      </c>
      <c r="I346" s="149"/>
      <c r="J346" s="150">
        <f>ROUND(I346*H346,2)</f>
        <v>0</v>
      </c>
      <c r="K346" s="146" t="s">
        <v>140</v>
      </c>
      <c r="L346" s="33"/>
      <c r="M346" s="151" t="s">
        <v>1</v>
      </c>
      <c r="N346" s="152" t="s">
        <v>42</v>
      </c>
      <c r="O346" s="58"/>
      <c r="P346" s="153">
        <f>O346*H346</f>
        <v>0</v>
      </c>
      <c r="Q346" s="153">
        <v>1.3600000000000001E-3</v>
      </c>
      <c r="R346" s="153">
        <f>Q346*H346</f>
        <v>2.7200000000000002E-3</v>
      </c>
      <c r="S346" s="153">
        <v>0</v>
      </c>
      <c r="T346" s="154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5" t="s">
        <v>141</v>
      </c>
      <c r="AT346" s="155" t="s">
        <v>136</v>
      </c>
      <c r="AU346" s="155" t="s">
        <v>88</v>
      </c>
      <c r="AY346" s="17" t="s">
        <v>134</v>
      </c>
      <c r="BE346" s="156">
        <f>IF(N346="základní",J346,0)</f>
        <v>0</v>
      </c>
      <c r="BF346" s="156">
        <f>IF(N346="snížená",J346,0)</f>
        <v>0</v>
      </c>
      <c r="BG346" s="156">
        <f>IF(N346="zákl. přenesená",J346,0)</f>
        <v>0</v>
      </c>
      <c r="BH346" s="156">
        <f>IF(N346="sníž. přenesená",J346,0)</f>
        <v>0</v>
      </c>
      <c r="BI346" s="156">
        <f>IF(N346="nulová",J346,0)</f>
        <v>0</v>
      </c>
      <c r="BJ346" s="17" t="s">
        <v>85</v>
      </c>
      <c r="BK346" s="156">
        <f>ROUND(I346*H346,2)</f>
        <v>0</v>
      </c>
      <c r="BL346" s="17" t="s">
        <v>141</v>
      </c>
      <c r="BM346" s="155" t="s">
        <v>1300</v>
      </c>
    </row>
    <row r="347" spans="1:65" s="2" customFormat="1">
      <c r="A347" s="32"/>
      <c r="B347" s="33"/>
      <c r="C347" s="32"/>
      <c r="D347" s="157" t="s">
        <v>143</v>
      </c>
      <c r="E347" s="32"/>
      <c r="F347" s="158" t="s">
        <v>1104</v>
      </c>
      <c r="G347" s="32"/>
      <c r="H347" s="32"/>
      <c r="I347" s="159"/>
      <c r="J347" s="32"/>
      <c r="K347" s="32"/>
      <c r="L347" s="33"/>
      <c r="M347" s="160"/>
      <c r="N347" s="161"/>
      <c r="O347" s="58"/>
      <c r="P347" s="58"/>
      <c r="Q347" s="58"/>
      <c r="R347" s="58"/>
      <c r="S347" s="58"/>
      <c r="T347" s="59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7" t="s">
        <v>143</v>
      </c>
      <c r="AU347" s="17" t="s">
        <v>88</v>
      </c>
    </row>
    <row r="348" spans="1:65" s="13" customFormat="1">
      <c r="B348" s="162"/>
      <c r="D348" s="157" t="s">
        <v>145</v>
      </c>
      <c r="E348" s="163" t="s">
        <v>1</v>
      </c>
      <c r="F348" s="164" t="s">
        <v>1105</v>
      </c>
      <c r="H348" s="165">
        <v>2</v>
      </c>
      <c r="I348" s="166"/>
      <c r="L348" s="162"/>
      <c r="M348" s="167"/>
      <c r="N348" s="168"/>
      <c r="O348" s="168"/>
      <c r="P348" s="168"/>
      <c r="Q348" s="168"/>
      <c r="R348" s="168"/>
      <c r="S348" s="168"/>
      <c r="T348" s="169"/>
      <c r="AT348" s="163" t="s">
        <v>145</v>
      </c>
      <c r="AU348" s="163" t="s">
        <v>88</v>
      </c>
      <c r="AV348" s="13" t="s">
        <v>88</v>
      </c>
      <c r="AW348" s="13" t="s">
        <v>31</v>
      </c>
      <c r="AX348" s="13" t="s">
        <v>85</v>
      </c>
      <c r="AY348" s="163" t="s">
        <v>134</v>
      </c>
    </row>
    <row r="349" spans="1:65" s="2" customFormat="1" ht="16.5" customHeight="1">
      <c r="A349" s="32"/>
      <c r="B349" s="143"/>
      <c r="C349" s="185">
        <v>60</v>
      </c>
      <c r="D349" s="185" t="s">
        <v>326</v>
      </c>
      <c r="E349" s="248" t="s">
        <v>1106</v>
      </c>
      <c r="F349" s="187" t="s">
        <v>1480</v>
      </c>
      <c r="G349" s="188" t="s">
        <v>139</v>
      </c>
      <c r="H349" s="189">
        <v>2</v>
      </c>
      <c r="I349" s="190"/>
      <c r="J349" s="191">
        <f>ROUND(I349*H349,2)</f>
        <v>0</v>
      </c>
      <c r="K349" s="187" t="s">
        <v>1</v>
      </c>
      <c r="L349" s="192"/>
      <c r="M349" s="193" t="s">
        <v>1</v>
      </c>
      <c r="N349" s="194" t="s">
        <v>42</v>
      </c>
      <c r="O349" s="58"/>
      <c r="P349" s="153">
        <f>O349*H349</f>
        <v>0</v>
      </c>
      <c r="Q349" s="153">
        <v>4.2999999999999997E-2</v>
      </c>
      <c r="R349" s="153">
        <f>Q349*H349</f>
        <v>8.5999999999999993E-2</v>
      </c>
      <c r="S349" s="153">
        <v>0</v>
      </c>
      <c r="T349" s="154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5" t="s">
        <v>190</v>
      </c>
      <c r="AT349" s="155" t="s">
        <v>326</v>
      </c>
      <c r="AU349" s="155" t="s">
        <v>88</v>
      </c>
      <c r="AY349" s="17" t="s">
        <v>134</v>
      </c>
      <c r="BE349" s="156">
        <f>IF(N349="základní",J349,0)</f>
        <v>0</v>
      </c>
      <c r="BF349" s="156">
        <f>IF(N349="snížená",J349,0)</f>
        <v>0</v>
      </c>
      <c r="BG349" s="156">
        <f>IF(N349="zákl. přenesená",J349,0)</f>
        <v>0</v>
      </c>
      <c r="BH349" s="156">
        <f>IF(N349="sníž. přenesená",J349,0)</f>
        <v>0</v>
      </c>
      <c r="BI349" s="156">
        <f>IF(N349="nulová",J349,0)</f>
        <v>0</v>
      </c>
      <c r="BJ349" s="17" t="s">
        <v>85</v>
      </c>
      <c r="BK349" s="156">
        <f>ROUND(I349*H349,2)</f>
        <v>0</v>
      </c>
      <c r="BL349" s="17" t="s">
        <v>141</v>
      </c>
      <c r="BM349" s="155" t="s">
        <v>1301</v>
      </c>
    </row>
    <row r="350" spans="1:65" s="2" customFormat="1">
      <c r="A350" s="32"/>
      <c r="B350" s="33"/>
      <c r="C350" s="32"/>
      <c r="D350" s="157" t="s">
        <v>143</v>
      </c>
      <c r="E350" s="32"/>
      <c r="F350" s="158" t="s">
        <v>1525</v>
      </c>
      <c r="G350" s="32"/>
      <c r="H350" s="32"/>
      <c r="I350" s="159"/>
      <c r="J350" s="32"/>
      <c r="K350" s="32"/>
      <c r="L350" s="33"/>
      <c r="M350" s="160"/>
      <c r="N350" s="161"/>
      <c r="O350" s="58"/>
      <c r="P350" s="58"/>
      <c r="Q350" s="58"/>
      <c r="R350" s="58"/>
      <c r="S350" s="58"/>
      <c r="T350" s="59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T350" s="17" t="s">
        <v>143</v>
      </c>
      <c r="AU350" s="17" t="s">
        <v>88</v>
      </c>
    </row>
    <row r="351" spans="1:65" s="13" customFormat="1">
      <c r="B351" s="162"/>
      <c r="D351" s="157" t="s">
        <v>145</v>
      </c>
      <c r="E351" s="163" t="s">
        <v>1</v>
      </c>
      <c r="F351" s="164" t="s">
        <v>1108</v>
      </c>
      <c r="H351" s="165">
        <v>2</v>
      </c>
      <c r="I351" s="166"/>
      <c r="L351" s="162"/>
      <c r="M351" s="167"/>
      <c r="N351" s="168"/>
      <c r="O351" s="168"/>
      <c r="P351" s="168"/>
      <c r="Q351" s="168"/>
      <c r="R351" s="168"/>
      <c r="S351" s="168"/>
      <c r="T351" s="169"/>
      <c r="AT351" s="163" t="s">
        <v>145</v>
      </c>
      <c r="AU351" s="163" t="s">
        <v>88</v>
      </c>
      <c r="AV351" s="13" t="s">
        <v>88</v>
      </c>
      <c r="AW351" s="13" t="s">
        <v>31</v>
      </c>
      <c r="AX351" s="13" t="s">
        <v>85</v>
      </c>
      <c r="AY351" s="163" t="s">
        <v>134</v>
      </c>
    </row>
    <row r="352" spans="1:65" s="2" customFormat="1" ht="16.5" customHeight="1">
      <c r="A352" s="32"/>
      <c r="B352" s="143"/>
      <c r="C352" s="144">
        <v>61</v>
      </c>
      <c r="D352" s="144" t="s">
        <v>136</v>
      </c>
      <c r="E352" s="145" t="s">
        <v>1302</v>
      </c>
      <c r="F352" s="146" t="s">
        <v>1303</v>
      </c>
      <c r="G352" s="147" t="s">
        <v>139</v>
      </c>
      <c r="H352" s="148">
        <v>4</v>
      </c>
      <c r="I352" s="149"/>
      <c r="J352" s="150">
        <f>ROUND(I352*H352,2)</f>
        <v>0</v>
      </c>
      <c r="K352" s="146" t="s">
        <v>140</v>
      </c>
      <c r="L352" s="33"/>
      <c r="M352" s="151" t="s">
        <v>1</v>
      </c>
      <c r="N352" s="152" t="s">
        <v>42</v>
      </c>
      <c r="O352" s="58"/>
      <c r="P352" s="153">
        <f>O352*H352</f>
        <v>0</v>
      </c>
      <c r="Q352" s="153">
        <v>6.7000000000000002E-4</v>
      </c>
      <c r="R352" s="153">
        <f>Q352*H352</f>
        <v>2.6800000000000001E-3</v>
      </c>
      <c r="S352" s="153">
        <v>0</v>
      </c>
      <c r="T352" s="154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55" t="s">
        <v>141</v>
      </c>
      <c r="AT352" s="155" t="s">
        <v>136</v>
      </c>
      <c r="AU352" s="155" t="s">
        <v>88</v>
      </c>
      <c r="AY352" s="17" t="s">
        <v>134</v>
      </c>
      <c r="BE352" s="156">
        <f>IF(N352="základní",J352,0)</f>
        <v>0</v>
      </c>
      <c r="BF352" s="156">
        <f>IF(N352="snížená",J352,0)</f>
        <v>0</v>
      </c>
      <c r="BG352" s="156">
        <f>IF(N352="zákl. přenesená",J352,0)</f>
        <v>0</v>
      </c>
      <c r="BH352" s="156">
        <f>IF(N352="sníž. přenesená",J352,0)</f>
        <v>0</v>
      </c>
      <c r="BI352" s="156">
        <f>IF(N352="nulová",J352,0)</f>
        <v>0</v>
      </c>
      <c r="BJ352" s="17" t="s">
        <v>85</v>
      </c>
      <c r="BK352" s="156">
        <f>ROUND(I352*H352,2)</f>
        <v>0</v>
      </c>
      <c r="BL352" s="17" t="s">
        <v>141</v>
      </c>
      <c r="BM352" s="155" t="s">
        <v>1304</v>
      </c>
    </row>
    <row r="353" spans="1:65" s="2" customFormat="1">
      <c r="A353" s="32"/>
      <c r="B353" s="33"/>
      <c r="C353" s="32"/>
      <c r="D353" s="157" t="s">
        <v>143</v>
      </c>
      <c r="E353" s="32"/>
      <c r="F353" s="158" t="s">
        <v>1305</v>
      </c>
      <c r="G353" s="32"/>
      <c r="H353" s="32"/>
      <c r="I353" s="159"/>
      <c r="J353" s="32"/>
      <c r="K353" s="32"/>
      <c r="L353" s="33"/>
      <c r="M353" s="160"/>
      <c r="N353" s="161"/>
      <c r="O353" s="58"/>
      <c r="P353" s="58"/>
      <c r="Q353" s="58"/>
      <c r="R353" s="58"/>
      <c r="S353" s="58"/>
      <c r="T353" s="59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7" t="s">
        <v>143</v>
      </c>
      <c r="AU353" s="17" t="s">
        <v>88</v>
      </c>
    </row>
    <row r="354" spans="1:65" s="14" customFormat="1">
      <c r="B354" s="170"/>
      <c r="D354" s="157" t="s">
        <v>145</v>
      </c>
      <c r="E354" s="171" t="s">
        <v>1</v>
      </c>
      <c r="F354" s="172" t="s">
        <v>1306</v>
      </c>
      <c r="H354" s="171" t="s">
        <v>1</v>
      </c>
      <c r="I354" s="173"/>
      <c r="L354" s="170"/>
      <c r="M354" s="174"/>
      <c r="N354" s="175"/>
      <c r="O354" s="175"/>
      <c r="P354" s="175"/>
      <c r="Q354" s="175"/>
      <c r="R354" s="175"/>
      <c r="S354" s="175"/>
      <c r="T354" s="176"/>
      <c r="AT354" s="171" t="s">
        <v>145</v>
      </c>
      <c r="AU354" s="171" t="s">
        <v>88</v>
      </c>
      <c r="AV354" s="14" t="s">
        <v>85</v>
      </c>
      <c r="AW354" s="14" t="s">
        <v>31</v>
      </c>
      <c r="AX354" s="14" t="s">
        <v>77</v>
      </c>
      <c r="AY354" s="171" t="s">
        <v>134</v>
      </c>
    </row>
    <row r="355" spans="1:65" s="14" customFormat="1">
      <c r="B355" s="170"/>
      <c r="D355" s="157" t="s">
        <v>145</v>
      </c>
      <c r="E355" s="171" t="s">
        <v>1</v>
      </c>
      <c r="F355" s="172" t="s">
        <v>1307</v>
      </c>
      <c r="H355" s="171" t="s">
        <v>1</v>
      </c>
      <c r="I355" s="173"/>
      <c r="L355" s="170"/>
      <c r="M355" s="174"/>
      <c r="N355" s="175"/>
      <c r="O355" s="175"/>
      <c r="P355" s="175"/>
      <c r="Q355" s="175"/>
      <c r="R355" s="175"/>
      <c r="S355" s="175"/>
      <c r="T355" s="176"/>
      <c r="AT355" s="171" t="s">
        <v>145</v>
      </c>
      <c r="AU355" s="171" t="s">
        <v>88</v>
      </c>
      <c r="AV355" s="14" t="s">
        <v>85</v>
      </c>
      <c r="AW355" s="14" t="s">
        <v>31</v>
      </c>
      <c r="AX355" s="14" t="s">
        <v>77</v>
      </c>
      <c r="AY355" s="171" t="s">
        <v>134</v>
      </c>
    </row>
    <row r="356" spans="1:65" s="13" customFormat="1">
      <c r="B356" s="162"/>
      <c r="D356" s="157" t="s">
        <v>145</v>
      </c>
      <c r="E356" s="163" t="s">
        <v>1</v>
      </c>
      <c r="F356" s="164" t="s">
        <v>1308</v>
      </c>
      <c r="H356" s="165">
        <v>4</v>
      </c>
      <c r="I356" s="166"/>
      <c r="L356" s="162"/>
      <c r="M356" s="167"/>
      <c r="N356" s="168"/>
      <c r="O356" s="168"/>
      <c r="P356" s="168"/>
      <c r="Q356" s="168"/>
      <c r="R356" s="168"/>
      <c r="S356" s="168"/>
      <c r="T356" s="169"/>
      <c r="AT356" s="163" t="s">
        <v>145</v>
      </c>
      <c r="AU356" s="163" t="s">
        <v>88</v>
      </c>
      <c r="AV356" s="13" t="s">
        <v>88</v>
      </c>
      <c r="AW356" s="13" t="s">
        <v>31</v>
      </c>
      <c r="AX356" s="13" t="s">
        <v>85</v>
      </c>
      <c r="AY356" s="163" t="s">
        <v>134</v>
      </c>
    </row>
    <row r="357" spans="1:65" s="14" customFormat="1">
      <c r="B357" s="170"/>
      <c r="D357" s="157" t="s">
        <v>145</v>
      </c>
      <c r="E357" s="171" t="s">
        <v>1</v>
      </c>
      <c r="F357" s="172" t="s">
        <v>1309</v>
      </c>
      <c r="H357" s="171" t="s">
        <v>1</v>
      </c>
      <c r="I357" s="173"/>
      <c r="L357" s="170"/>
      <c r="M357" s="174"/>
      <c r="N357" s="175"/>
      <c r="O357" s="175"/>
      <c r="P357" s="175"/>
      <c r="Q357" s="175"/>
      <c r="R357" s="175"/>
      <c r="S357" s="175"/>
      <c r="T357" s="176"/>
      <c r="AT357" s="171" t="s">
        <v>145</v>
      </c>
      <c r="AU357" s="171" t="s">
        <v>88</v>
      </c>
      <c r="AV357" s="14" t="s">
        <v>85</v>
      </c>
      <c r="AW357" s="14" t="s">
        <v>31</v>
      </c>
      <c r="AX357" s="14" t="s">
        <v>77</v>
      </c>
      <c r="AY357" s="171" t="s">
        <v>134</v>
      </c>
    </row>
    <row r="358" spans="1:65" s="2" customFormat="1" ht="16.5" customHeight="1">
      <c r="A358" s="32"/>
      <c r="B358" s="143"/>
      <c r="C358" s="144">
        <v>62</v>
      </c>
      <c r="D358" s="144" t="s">
        <v>136</v>
      </c>
      <c r="E358" s="145" t="s">
        <v>1310</v>
      </c>
      <c r="F358" s="146" t="s">
        <v>1311</v>
      </c>
      <c r="G358" s="147" t="s">
        <v>139</v>
      </c>
      <c r="H358" s="148">
        <v>4</v>
      </c>
      <c r="I358" s="149"/>
      <c r="J358" s="150">
        <f>ROUND(I358*H358,2)</f>
        <v>0</v>
      </c>
      <c r="K358" s="146" t="s">
        <v>140</v>
      </c>
      <c r="L358" s="33"/>
      <c r="M358" s="151" t="s">
        <v>1</v>
      </c>
      <c r="N358" s="152" t="s">
        <v>42</v>
      </c>
      <c r="O358" s="58"/>
      <c r="P358" s="153">
        <f>O358*H358</f>
        <v>0</v>
      </c>
      <c r="Q358" s="153">
        <v>0</v>
      </c>
      <c r="R358" s="153">
        <f>Q358*H358</f>
        <v>0</v>
      </c>
      <c r="S358" s="153">
        <v>0</v>
      </c>
      <c r="T358" s="154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5" t="s">
        <v>141</v>
      </c>
      <c r="AT358" s="155" t="s">
        <v>136</v>
      </c>
      <c r="AU358" s="155" t="s">
        <v>88</v>
      </c>
      <c r="AY358" s="17" t="s">
        <v>134</v>
      </c>
      <c r="BE358" s="156">
        <f>IF(N358="základní",J358,0)</f>
        <v>0</v>
      </c>
      <c r="BF358" s="156">
        <f>IF(N358="snížená",J358,0)</f>
        <v>0</v>
      </c>
      <c r="BG358" s="156">
        <f>IF(N358="zákl. přenesená",J358,0)</f>
        <v>0</v>
      </c>
      <c r="BH358" s="156">
        <f>IF(N358="sníž. přenesená",J358,0)</f>
        <v>0</v>
      </c>
      <c r="BI358" s="156">
        <f>IF(N358="nulová",J358,0)</f>
        <v>0</v>
      </c>
      <c r="BJ358" s="17" t="s">
        <v>85</v>
      </c>
      <c r="BK358" s="156">
        <f>ROUND(I358*H358,2)</f>
        <v>0</v>
      </c>
      <c r="BL358" s="17" t="s">
        <v>141</v>
      </c>
      <c r="BM358" s="155" t="s">
        <v>1312</v>
      </c>
    </row>
    <row r="359" spans="1:65" s="2" customFormat="1" ht="19.5">
      <c r="A359" s="32"/>
      <c r="B359" s="33"/>
      <c r="C359" s="32"/>
      <c r="D359" s="157" t="s">
        <v>143</v>
      </c>
      <c r="E359" s="32"/>
      <c r="F359" s="158" t="s">
        <v>1313</v>
      </c>
      <c r="G359" s="32"/>
      <c r="H359" s="32"/>
      <c r="I359" s="159"/>
      <c r="J359" s="32"/>
      <c r="K359" s="32"/>
      <c r="L359" s="33"/>
      <c r="M359" s="160"/>
      <c r="N359" s="161"/>
      <c r="O359" s="58"/>
      <c r="P359" s="58"/>
      <c r="Q359" s="58"/>
      <c r="R359" s="58"/>
      <c r="S359" s="58"/>
      <c r="T359" s="59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T359" s="17" t="s">
        <v>143</v>
      </c>
      <c r="AU359" s="17" t="s">
        <v>88</v>
      </c>
    </row>
    <row r="360" spans="1:65" s="13" customFormat="1">
      <c r="B360" s="162"/>
      <c r="D360" s="157" t="s">
        <v>145</v>
      </c>
      <c r="E360" s="163" t="s">
        <v>1</v>
      </c>
      <c r="F360" s="164" t="s">
        <v>1314</v>
      </c>
      <c r="H360" s="165">
        <v>4</v>
      </c>
      <c r="I360" s="166"/>
      <c r="L360" s="162"/>
      <c r="M360" s="167"/>
      <c r="N360" s="168"/>
      <c r="O360" s="168"/>
      <c r="P360" s="168"/>
      <c r="Q360" s="168"/>
      <c r="R360" s="168"/>
      <c r="S360" s="168"/>
      <c r="T360" s="169"/>
      <c r="AT360" s="163" t="s">
        <v>145</v>
      </c>
      <c r="AU360" s="163" t="s">
        <v>88</v>
      </c>
      <c r="AV360" s="13" t="s">
        <v>88</v>
      </c>
      <c r="AW360" s="13" t="s">
        <v>31</v>
      </c>
      <c r="AX360" s="13" t="s">
        <v>85</v>
      </c>
      <c r="AY360" s="163" t="s">
        <v>134</v>
      </c>
    </row>
    <row r="361" spans="1:65" s="2" customFormat="1" ht="16.5" customHeight="1">
      <c r="A361" s="32"/>
      <c r="B361" s="143"/>
      <c r="C361" s="185">
        <v>63</v>
      </c>
      <c r="D361" s="185" t="s">
        <v>326</v>
      </c>
      <c r="E361" s="248" t="s">
        <v>1315</v>
      </c>
      <c r="F361" s="187" t="s">
        <v>1485</v>
      </c>
      <c r="G361" s="188" t="s">
        <v>139</v>
      </c>
      <c r="H361" s="189">
        <v>4</v>
      </c>
      <c r="I361" s="190"/>
      <c r="J361" s="191">
        <f>ROUND(I361*H361,2)</f>
        <v>0</v>
      </c>
      <c r="K361" s="187" t="s">
        <v>1</v>
      </c>
      <c r="L361" s="192"/>
      <c r="M361" s="193" t="s">
        <v>1</v>
      </c>
      <c r="N361" s="194" t="s">
        <v>42</v>
      </c>
      <c r="O361" s="58"/>
      <c r="P361" s="153">
        <f>O361*H361</f>
        <v>0</v>
      </c>
      <c r="Q361" s="153">
        <v>2.7000000000000001E-3</v>
      </c>
      <c r="R361" s="153">
        <f>Q361*H361</f>
        <v>1.0800000000000001E-2</v>
      </c>
      <c r="S361" s="153">
        <v>0</v>
      </c>
      <c r="T361" s="154">
        <f>S361*H361</f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55" t="s">
        <v>190</v>
      </c>
      <c r="AT361" s="155" t="s">
        <v>326</v>
      </c>
      <c r="AU361" s="155" t="s">
        <v>88</v>
      </c>
      <c r="AY361" s="17" t="s">
        <v>134</v>
      </c>
      <c r="BE361" s="156">
        <f>IF(N361="základní",J361,0)</f>
        <v>0</v>
      </c>
      <c r="BF361" s="156">
        <f>IF(N361="snížená",J361,0)</f>
        <v>0</v>
      </c>
      <c r="BG361" s="156">
        <f>IF(N361="zákl. přenesená",J361,0)</f>
        <v>0</v>
      </c>
      <c r="BH361" s="156">
        <f>IF(N361="sníž. přenesená",J361,0)</f>
        <v>0</v>
      </c>
      <c r="BI361" s="156">
        <f>IF(N361="nulová",J361,0)</f>
        <v>0</v>
      </c>
      <c r="BJ361" s="17" t="s">
        <v>85</v>
      </c>
      <c r="BK361" s="156">
        <f>ROUND(I361*H361,2)</f>
        <v>0</v>
      </c>
      <c r="BL361" s="17" t="s">
        <v>141</v>
      </c>
      <c r="BM361" s="155" t="s">
        <v>1316</v>
      </c>
    </row>
    <row r="362" spans="1:65" s="2" customFormat="1">
      <c r="A362" s="32"/>
      <c r="B362" s="33"/>
      <c r="C362" s="32"/>
      <c r="D362" s="157" t="s">
        <v>143</v>
      </c>
      <c r="E362" s="32"/>
      <c r="F362" s="158"/>
      <c r="G362" s="32"/>
      <c r="H362" s="32"/>
      <c r="I362" s="159"/>
      <c r="J362" s="32"/>
      <c r="K362" s="32"/>
      <c r="L362" s="33"/>
      <c r="M362" s="160"/>
      <c r="N362" s="161"/>
      <c r="O362" s="58"/>
      <c r="P362" s="58"/>
      <c r="Q362" s="58"/>
      <c r="R362" s="58"/>
      <c r="S362" s="58"/>
      <c r="T362" s="59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7" t="s">
        <v>143</v>
      </c>
      <c r="AU362" s="17" t="s">
        <v>88</v>
      </c>
    </row>
    <row r="363" spans="1:65" s="14" customFormat="1">
      <c r="B363" s="170"/>
      <c r="D363" s="157" t="s">
        <v>145</v>
      </c>
      <c r="E363" s="171" t="s">
        <v>1</v>
      </c>
      <c r="F363" s="172" t="s">
        <v>1317</v>
      </c>
      <c r="H363" s="171" t="s">
        <v>1</v>
      </c>
      <c r="I363" s="173"/>
      <c r="L363" s="170"/>
      <c r="M363" s="174"/>
      <c r="N363" s="175"/>
      <c r="O363" s="175"/>
      <c r="P363" s="175"/>
      <c r="Q363" s="175"/>
      <c r="R363" s="175"/>
      <c r="S363" s="175"/>
      <c r="T363" s="176"/>
      <c r="AT363" s="171" t="s">
        <v>145</v>
      </c>
      <c r="AU363" s="171" t="s">
        <v>88</v>
      </c>
      <c r="AV363" s="14" t="s">
        <v>85</v>
      </c>
      <c r="AW363" s="14" t="s">
        <v>31</v>
      </c>
      <c r="AX363" s="14" t="s">
        <v>77</v>
      </c>
      <c r="AY363" s="171" t="s">
        <v>134</v>
      </c>
    </row>
    <row r="364" spans="1:65" s="13" customFormat="1">
      <c r="B364" s="162"/>
      <c r="D364" s="157" t="s">
        <v>145</v>
      </c>
      <c r="E364" s="163" t="s">
        <v>1</v>
      </c>
      <c r="F364" s="164" t="s">
        <v>1318</v>
      </c>
      <c r="H364" s="165">
        <v>4</v>
      </c>
      <c r="I364" s="166"/>
      <c r="L364" s="162"/>
      <c r="M364" s="167"/>
      <c r="N364" s="168"/>
      <c r="O364" s="168"/>
      <c r="P364" s="168"/>
      <c r="Q364" s="168"/>
      <c r="R364" s="168"/>
      <c r="S364" s="168"/>
      <c r="T364" s="169"/>
      <c r="AT364" s="163" t="s">
        <v>145</v>
      </c>
      <c r="AU364" s="163" t="s">
        <v>88</v>
      </c>
      <c r="AV364" s="13" t="s">
        <v>88</v>
      </c>
      <c r="AW364" s="13" t="s">
        <v>31</v>
      </c>
      <c r="AX364" s="13" t="s">
        <v>85</v>
      </c>
      <c r="AY364" s="163" t="s">
        <v>134</v>
      </c>
    </row>
    <row r="365" spans="1:65" s="2" customFormat="1" ht="16.5" customHeight="1">
      <c r="A365" s="32"/>
      <c r="B365" s="143"/>
      <c r="C365" s="144">
        <v>64</v>
      </c>
      <c r="D365" s="144" t="s">
        <v>136</v>
      </c>
      <c r="E365" s="145" t="s">
        <v>1319</v>
      </c>
      <c r="F365" s="146" t="s">
        <v>1320</v>
      </c>
      <c r="G365" s="147" t="s">
        <v>139</v>
      </c>
      <c r="H365" s="148">
        <v>4</v>
      </c>
      <c r="I365" s="149"/>
      <c r="J365" s="150">
        <f>ROUND(I365*H365,2)</f>
        <v>0</v>
      </c>
      <c r="K365" s="146" t="s">
        <v>140</v>
      </c>
      <c r="L365" s="33"/>
      <c r="M365" s="151" t="s">
        <v>1</v>
      </c>
      <c r="N365" s="152" t="s">
        <v>42</v>
      </c>
      <c r="O365" s="58"/>
      <c r="P365" s="153">
        <f>O365*H365</f>
        <v>0</v>
      </c>
      <c r="Q365" s="153">
        <v>6.0999999999999997E-4</v>
      </c>
      <c r="R365" s="153">
        <f>Q365*H365</f>
        <v>2.4399999999999999E-3</v>
      </c>
      <c r="S365" s="153">
        <v>0</v>
      </c>
      <c r="T365" s="154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55" t="s">
        <v>141</v>
      </c>
      <c r="AT365" s="155" t="s">
        <v>136</v>
      </c>
      <c r="AU365" s="155" t="s">
        <v>88</v>
      </c>
      <c r="AY365" s="17" t="s">
        <v>134</v>
      </c>
      <c r="BE365" s="156">
        <f>IF(N365="základní",J365,0)</f>
        <v>0</v>
      </c>
      <c r="BF365" s="156">
        <f>IF(N365="snížená",J365,0)</f>
        <v>0</v>
      </c>
      <c r="BG365" s="156">
        <f>IF(N365="zákl. přenesená",J365,0)</f>
        <v>0</v>
      </c>
      <c r="BH365" s="156">
        <f>IF(N365="sníž. přenesená",J365,0)</f>
        <v>0</v>
      </c>
      <c r="BI365" s="156">
        <f>IF(N365="nulová",J365,0)</f>
        <v>0</v>
      </c>
      <c r="BJ365" s="17" t="s">
        <v>85</v>
      </c>
      <c r="BK365" s="156">
        <f>ROUND(I365*H365,2)</f>
        <v>0</v>
      </c>
      <c r="BL365" s="17" t="s">
        <v>141</v>
      </c>
      <c r="BM365" s="155" t="s">
        <v>1321</v>
      </c>
    </row>
    <row r="366" spans="1:65" s="2" customFormat="1">
      <c r="A366" s="32"/>
      <c r="B366" s="33"/>
      <c r="C366" s="32"/>
      <c r="D366" s="157" t="s">
        <v>143</v>
      </c>
      <c r="E366" s="32"/>
      <c r="F366" s="158" t="s">
        <v>1322</v>
      </c>
      <c r="G366" s="32"/>
      <c r="H366" s="32"/>
      <c r="I366" s="159"/>
      <c r="J366" s="32"/>
      <c r="K366" s="32"/>
      <c r="L366" s="33"/>
      <c r="M366" s="160"/>
      <c r="N366" s="161"/>
      <c r="O366" s="58"/>
      <c r="P366" s="58"/>
      <c r="Q366" s="58"/>
      <c r="R366" s="58"/>
      <c r="S366" s="58"/>
      <c r="T366" s="59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T366" s="17" t="s">
        <v>143</v>
      </c>
      <c r="AU366" s="17" t="s">
        <v>88</v>
      </c>
    </row>
    <row r="367" spans="1:65" s="13" customFormat="1">
      <c r="B367" s="162"/>
      <c r="D367" s="157" t="s">
        <v>145</v>
      </c>
      <c r="E367" s="163" t="s">
        <v>1</v>
      </c>
      <c r="F367" s="164" t="s">
        <v>1323</v>
      </c>
      <c r="H367" s="165">
        <v>4</v>
      </c>
      <c r="I367" s="166"/>
      <c r="L367" s="162"/>
      <c r="M367" s="167"/>
      <c r="N367" s="168"/>
      <c r="O367" s="168"/>
      <c r="P367" s="168"/>
      <c r="Q367" s="168"/>
      <c r="R367" s="168"/>
      <c r="S367" s="168"/>
      <c r="T367" s="169"/>
      <c r="AT367" s="163" t="s">
        <v>145</v>
      </c>
      <c r="AU367" s="163" t="s">
        <v>88</v>
      </c>
      <c r="AV367" s="13" t="s">
        <v>88</v>
      </c>
      <c r="AW367" s="13" t="s">
        <v>31</v>
      </c>
      <c r="AX367" s="13" t="s">
        <v>85</v>
      </c>
      <c r="AY367" s="163" t="s">
        <v>134</v>
      </c>
    </row>
    <row r="368" spans="1:65" s="2" customFormat="1" ht="28.5" customHeight="1">
      <c r="A368" s="32"/>
      <c r="B368" s="143"/>
      <c r="C368" s="185">
        <v>65</v>
      </c>
      <c r="D368" s="185" t="s">
        <v>326</v>
      </c>
      <c r="E368" s="248" t="s">
        <v>1324</v>
      </c>
      <c r="F368" s="187" t="s">
        <v>1486</v>
      </c>
      <c r="G368" s="188" t="s">
        <v>139</v>
      </c>
      <c r="H368" s="189">
        <v>4</v>
      </c>
      <c r="I368" s="190"/>
      <c r="J368" s="191">
        <f>ROUND(I368*H368,2)</f>
        <v>0</v>
      </c>
      <c r="K368" s="187" t="s">
        <v>1</v>
      </c>
      <c r="L368" s="192"/>
      <c r="M368" s="193" t="s">
        <v>1</v>
      </c>
      <c r="N368" s="194" t="s">
        <v>42</v>
      </c>
      <c r="O368" s="58"/>
      <c r="P368" s="153">
        <f>O368*H368</f>
        <v>0</v>
      </c>
      <c r="Q368" s="153">
        <v>4.0000000000000001E-3</v>
      </c>
      <c r="R368" s="153">
        <f>Q368*H368</f>
        <v>1.6E-2</v>
      </c>
      <c r="S368" s="153">
        <v>0</v>
      </c>
      <c r="T368" s="154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5" t="s">
        <v>190</v>
      </c>
      <c r="AT368" s="155" t="s">
        <v>326</v>
      </c>
      <c r="AU368" s="155" t="s">
        <v>88</v>
      </c>
      <c r="AY368" s="17" t="s">
        <v>134</v>
      </c>
      <c r="BE368" s="156">
        <f>IF(N368="základní",J368,0)</f>
        <v>0</v>
      </c>
      <c r="BF368" s="156">
        <f>IF(N368="snížená",J368,0)</f>
        <v>0</v>
      </c>
      <c r="BG368" s="156">
        <f>IF(N368="zákl. přenesená",J368,0)</f>
        <v>0</v>
      </c>
      <c r="BH368" s="156">
        <f>IF(N368="sníž. přenesená",J368,0)</f>
        <v>0</v>
      </c>
      <c r="BI368" s="156">
        <f>IF(N368="nulová",J368,0)</f>
        <v>0</v>
      </c>
      <c r="BJ368" s="17" t="s">
        <v>85</v>
      </c>
      <c r="BK368" s="156">
        <f>ROUND(I368*H368,2)</f>
        <v>0</v>
      </c>
      <c r="BL368" s="17" t="s">
        <v>141</v>
      </c>
      <c r="BM368" s="155" t="s">
        <v>1325</v>
      </c>
    </row>
    <row r="369" spans="1:65" s="2" customFormat="1">
      <c r="A369" s="32"/>
      <c r="B369" s="33"/>
      <c r="C369" s="32"/>
      <c r="D369" s="157" t="s">
        <v>143</v>
      </c>
      <c r="E369" s="32"/>
      <c r="F369" s="158"/>
      <c r="G369" s="32"/>
      <c r="H369" s="32"/>
      <c r="I369" s="159"/>
      <c r="J369" s="32"/>
      <c r="K369" s="32"/>
      <c r="L369" s="33"/>
      <c r="M369" s="160"/>
      <c r="N369" s="161"/>
      <c r="O369" s="58"/>
      <c r="P369" s="58"/>
      <c r="Q369" s="58"/>
      <c r="R369" s="58"/>
      <c r="S369" s="58"/>
      <c r="T369" s="59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7" t="s">
        <v>143</v>
      </c>
      <c r="AU369" s="17" t="s">
        <v>88</v>
      </c>
    </row>
    <row r="370" spans="1:65" s="13" customFormat="1">
      <c r="B370" s="162"/>
      <c r="D370" s="157" t="s">
        <v>145</v>
      </c>
      <c r="E370" s="163" t="s">
        <v>1</v>
      </c>
      <c r="F370" s="164" t="s">
        <v>1326</v>
      </c>
      <c r="H370" s="165">
        <v>4</v>
      </c>
      <c r="I370" s="166"/>
      <c r="L370" s="162"/>
      <c r="M370" s="167"/>
      <c r="N370" s="168"/>
      <c r="O370" s="168"/>
      <c r="P370" s="168"/>
      <c r="Q370" s="168"/>
      <c r="R370" s="168"/>
      <c r="S370" s="168"/>
      <c r="T370" s="169"/>
      <c r="AT370" s="163" t="s">
        <v>145</v>
      </c>
      <c r="AU370" s="163" t="s">
        <v>88</v>
      </c>
      <c r="AV370" s="13" t="s">
        <v>88</v>
      </c>
      <c r="AW370" s="13" t="s">
        <v>31</v>
      </c>
      <c r="AX370" s="13" t="s">
        <v>85</v>
      </c>
      <c r="AY370" s="163" t="s">
        <v>134</v>
      </c>
    </row>
    <row r="371" spans="1:65" s="2" customFormat="1" ht="16.5" customHeight="1">
      <c r="A371" s="32"/>
      <c r="B371" s="143"/>
      <c r="C371" s="185">
        <v>66</v>
      </c>
      <c r="D371" s="185" t="s">
        <v>326</v>
      </c>
      <c r="E371" s="248" t="s">
        <v>1327</v>
      </c>
      <c r="F371" s="187" t="s">
        <v>1487</v>
      </c>
      <c r="G371" s="188" t="s">
        <v>139</v>
      </c>
      <c r="H371" s="189">
        <v>4</v>
      </c>
      <c r="I371" s="190"/>
      <c r="J371" s="191">
        <f>ROUND(I371*H371,2)</f>
        <v>0</v>
      </c>
      <c r="K371" s="187" t="s">
        <v>1</v>
      </c>
      <c r="L371" s="192"/>
      <c r="M371" s="193" t="s">
        <v>1</v>
      </c>
      <c r="N371" s="194" t="s">
        <v>42</v>
      </c>
      <c r="O371" s="58"/>
      <c r="P371" s="153">
        <f>O371*H371</f>
        <v>0</v>
      </c>
      <c r="Q371" s="153">
        <v>3.3E-3</v>
      </c>
      <c r="R371" s="153">
        <f>Q371*H371</f>
        <v>1.32E-2</v>
      </c>
      <c r="S371" s="153">
        <v>0</v>
      </c>
      <c r="T371" s="154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55" t="s">
        <v>190</v>
      </c>
      <c r="AT371" s="155" t="s">
        <v>326</v>
      </c>
      <c r="AU371" s="155" t="s">
        <v>88</v>
      </c>
      <c r="AY371" s="17" t="s">
        <v>134</v>
      </c>
      <c r="BE371" s="156">
        <f>IF(N371="základní",J371,0)</f>
        <v>0</v>
      </c>
      <c r="BF371" s="156">
        <f>IF(N371="snížená",J371,0)</f>
        <v>0</v>
      </c>
      <c r="BG371" s="156">
        <f>IF(N371="zákl. přenesená",J371,0)</f>
        <v>0</v>
      </c>
      <c r="BH371" s="156">
        <f>IF(N371="sníž. přenesená",J371,0)</f>
        <v>0</v>
      </c>
      <c r="BI371" s="156">
        <f>IF(N371="nulová",J371,0)</f>
        <v>0</v>
      </c>
      <c r="BJ371" s="17" t="s">
        <v>85</v>
      </c>
      <c r="BK371" s="156">
        <f>ROUND(I371*H371,2)</f>
        <v>0</v>
      </c>
      <c r="BL371" s="17" t="s">
        <v>141</v>
      </c>
      <c r="BM371" s="155" t="s">
        <v>1328</v>
      </c>
    </row>
    <row r="372" spans="1:65" s="2" customFormat="1">
      <c r="A372" s="32"/>
      <c r="B372" s="33"/>
      <c r="C372" s="32"/>
      <c r="D372" s="157" t="s">
        <v>143</v>
      </c>
      <c r="E372" s="32"/>
      <c r="F372" s="158"/>
      <c r="G372" s="32"/>
      <c r="H372" s="32"/>
      <c r="I372" s="159"/>
      <c r="J372" s="32"/>
      <c r="K372" s="32"/>
      <c r="L372" s="33"/>
      <c r="M372" s="160"/>
      <c r="N372" s="161"/>
      <c r="O372" s="58"/>
      <c r="P372" s="58"/>
      <c r="Q372" s="58"/>
      <c r="R372" s="58"/>
      <c r="S372" s="58"/>
      <c r="T372" s="59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7" t="s">
        <v>143</v>
      </c>
      <c r="AU372" s="17" t="s">
        <v>88</v>
      </c>
    </row>
    <row r="373" spans="1:65" s="13" customFormat="1">
      <c r="B373" s="162"/>
      <c r="D373" s="157" t="s">
        <v>145</v>
      </c>
      <c r="E373" s="163" t="s">
        <v>1</v>
      </c>
      <c r="F373" s="164" t="s">
        <v>1326</v>
      </c>
      <c r="H373" s="165">
        <v>4</v>
      </c>
      <c r="I373" s="166"/>
      <c r="L373" s="162"/>
      <c r="M373" s="167"/>
      <c r="N373" s="168"/>
      <c r="O373" s="168"/>
      <c r="P373" s="168"/>
      <c r="Q373" s="168"/>
      <c r="R373" s="168"/>
      <c r="S373" s="168"/>
      <c r="T373" s="169"/>
      <c r="AT373" s="163" t="s">
        <v>145</v>
      </c>
      <c r="AU373" s="163" t="s">
        <v>88</v>
      </c>
      <c r="AV373" s="13" t="s">
        <v>88</v>
      </c>
      <c r="AW373" s="13" t="s">
        <v>31</v>
      </c>
      <c r="AX373" s="13" t="s">
        <v>85</v>
      </c>
      <c r="AY373" s="163" t="s">
        <v>134</v>
      </c>
    </row>
    <row r="374" spans="1:65" s="2" customFormat="1" ht="16.5" customHeight="1">
      <c r="A374" s="32"/>
      <c r="B374" s="143"/>
      <c r="C374" s="144">
        <v>67</v>
      </c>
      <c r="D374" s="144" t="s">
        <v>136</v>
      </c>
      <c r="E374" s="145" t="s">
        <v>1109</v>
      </c>
      <c r="F374" s="146" t="s">
        <v>1110</v>
      </c>
      <c r="G374" s="147" t="s">
        <v>177</v>
      </c>
      <c r="H374" s="148">
        <v>207.9</v>
      </c>
      <c r="I374" s="149"/>
      <c r="J374" s="150">
        <f>ROUND(I374*H374,2)</f>
        <v>0</v>
      </c>
      <c r="K374" s="146" t="s">
        <v>140</v>
      </c>
      <c r="L374" s="33"/>
      <c r="M374" s="151" t="s">
        <v>1</v>
      </c>
      <c r="N374" s="152" t="s">
        <v>42</v>
      </c>
      <c r="O374" s="58"/>
      <c r="P374" s="153">
        <f>O374*H374</f>
        <v>0</v>
      </c>
      <c r="Q374" s="153">
        <v>0</v>
      </c>
      <c r="R374" s="153">
        <f>Q374*H374</f>
        <v>0</v>
      </c>
      <c r="S374" s="153">
        <v>0</v>
      </c>
      <c r="T374" s="154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55" t="s">
        <v>141</v>
      </c>
      <c r="AT374" s="155" t="s">
        <v>136</v>
      </c>
      <c r="AU374" s="155" t="s">
        <v>88</v>
      </c>
      <c r="AY374" s="17" t="s">
        <v>134</v>
      </c>
      <c r="BE374" s="156">
        <f>IF(N374="základní",J374,0)</f>
        <v>0</v>
      </c>
      <c r="BF374" s="156">
        <f>IF(N374="snížená",J374,0)</f>
        <v>0</v>
      </c>
      <c r="BG374" s="156">
        <f>IF(N374="zákl. přenesená",J374,0)</f>
        <v>0</v>
      </c>
      <c r="BH374" s="156">
        <f>IF(N374="sníž. přenesená",J374,0)</f>
        <v>0</v>
      </c>
      <c r="BI374" s="156">
        <f>IF(N374="nulová",J374,0)</f>
        <v>0</v>
      </c>
      <c r="BJ374" s="17" t="s">
        <v>85</v>
      </c>
      <c r="BK374" s="156">
        <f>ROUND(I374*H374,2)</f>
        <v>0</v>
      </c>
      <c r="BL374" s="17" t="s">
        <v>141</v>
      </c>
      <c r="BM374" s="155" t="s">
        <v>1111</v>
      </c>
    </row>
    <row r="375" spans="1:65" s="2" customFormat="1">
      <c r="A375" s="32"/>
      <c r="B375" s="33"/>
      <c r="C375" s="32"/>
      <c r="D375" s="157" t="s">
        <v>143</v>
      </c>
      <c r="E375" s="32"/>
      <c r="F375" s="158" t="s">
        <v>1112</v>
      </c>
      <c r="G375" s="32"/>
      <c r="H375" s="32"/>
      <c r="I375" s="159"/>
      <c r="J375" s="32"/>
      <c r="K375" s="32"/>
      <c r="L375" s="33"/>
      <c r="M375" s="160"/>
      <c r="N375" s="161"/>
      <c r="O375" s="58"/>
      <c r="P375" s="58"/>
      <c r="Q375" s="58"/>
      <c r="R375" s="58"/>
      <c r="S375" s="58"/>
      <c r="T375" s="59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T375" s="17" t="s">
        <v>143</v>
      </c>
      <c r="AU375" s="17" t="s">
        <v>88</v>
      </c>
    </row>
    <row r="376" spans="1:65" s="13" customFormat="1">
      <c r="B376" s="162"/>
      <c r="D376" s="157" t="s">
        <v>145</v>
      </c>
      <c r="E376" s="163" t="s">
        <v>1</v>
      </c>
      <c r="F376" s="164" t="s">
        <v>1329</v>
      </c>
      <c r="H376" s="165">
        <v>27.7</v>
      </c>
      <c r="I376" s="166"/>
      <c r="L376" s="162"/>
      <c r="M376" s="167"/>
      <c r="N376" s="168"/>
      <c r="O376" s="168"/>
      <c r="P376" s="168"/>
      <c r="Q376" s="168"/>
      <c r="R376" s="168"/>
      <c r="S376" s="168"/>
      <c r="T376" s="169"/>
      <c r="AT376" s="163" t="s">
        <v>145</v>
      </c>
      <c r="AU376" s="163" t="s">
        <v>88</v>
      </c>
      <c r="AV376" s="13" t="s">
        <v>88</v>
      </c>
      <c r="AW376" s="13" t="s">
        <v>31</v>
      </c>
      <c r="AX376" s="13" t="s">
        <v>77</v>
      </c>
      <c r="AY376" s="163" t="s">
        <v>134</v>
      </c>
    </row>
    <row r="377" spans="1:65" s="13" customFormat="1">
      <c r="B377" s="162"/>
      <c r="D377" s="157" t="s">
        <v>145</v>
      </c>
      <c r="E377" s="163" t="s">
        <v>1</v>
      </c>
      <c r="F377" s="164" t="s">
        <v>1330</v>
      </c>
      <c r="H377" s="165">
        <v>180.2</v>
      </c>
      <c r="I377" s="166"/>
      <c r="L377" s="162"/>
      <c r="M377" s="167"/>
      <c r="N377" s="168"/>
      <c r="O377" s="168"/>
      <c r="P377" s="168"/>
      <c r="Q377" s="168"/>
      <c r="R377" s="168"/>
      <c r="S377" s="168"/>
      <c r="T377" s="169"/>
      <c r="AT377" s="163" t="s">
        <v>145</v>
      </c>
      <c r="AU377" s="163" t="s">
        <v>88</v>
      </c>
      <c r="AV377" s="13" t="s">
        <v>88</v>
      </c>
      <c r="AW377" s="13" t="s">
        <v>31</v>
      </c>
      <c r="AX377" s="13" t="s">
        <v>77</v>
      </c>
      <c r="AY377" s="163" t="s">
        <v>134</v>
      </c>
    </row>
    <row r="378" spans="1:65" s="15" customFormat="1">
      <c r="B378" s="177"/>
      <c r="D378" s="157" t="s">
        <v>145</v>
      </c>
      <c r="E378" s="178" t="s">
        <v>1</v>
      </c>
      <c r="F378" s="179" t="s">
        <v>167</v>
      </c>
      <c r="H378" s="180">
        <v>207.9</v>
      </c>
      <c r="I378" s="181"/>
      <c r="L378" s="177"/>
      <c r="M378" s="182"/>
      <c r="N378" s="183"/>
      <c r="O378" s="183"/>
      <c r="P378" s="183"/>
      <c r="Q378" s="183"/>
      <c r="R378" s="183"/>
      <c r="S378" s="183"/>
      <c r="T378" s="184"/>
      <c r="AT378" s="178" t="s">
        <v>145</v>
      </c>
      <c r="AU378" s="178" t="s">
        <v>88</v>
      </c>
      <c r="AV378" s="15" t="s">
        <v>141</v>
      </c>
      <c r="AW378" s="15" t="s">
        <v>31</v>
      </c>
      <c r="AX378" s="15" t="s">
        <v>85</v>
      </c>
      <c r="AY378" s="178" t="s">
        <v>134</v>
      </c>
    </row>
    <row r="379" spans="1:65" s="2" customFormat="1" ht="16.5" customHeight="1">
      <c r="A379" s="32"/>
      <c r="B379" s="143"/>
      <c r="C379" s="144">
        <v>68</v>
      </c>
      <c r="D379" s="144" t="s">
        <v>136</v>
      </c>
      <c r="E379" s="145" t="s">
        <v>1331</v>
      </c>
      <c r="F379" s="146" t="s">
        <v>1332</v>
      </c>
      <c r="G379" s="147" t="s">
        <v>177</v>
      </c>
      <c r="H379" s="148">
        <v>27.7</v>
      </c>
      <c r="I379" s="149"/>
      <c r="J379" s="150">
        <f>ROUND(I379*H379,2)</f>
        <v>0</v>
      </c>
      <c r="K379" s="146" t="s">
        <v>140</v>
      </c>
      <c r="L379" s="33"/>
      <c r="M379" s="151" t="s">
        <v>1</v>
      </c>
      <c r="N379" s="152" t="s">
        <v>42</v>
      </c>
      <c r="O379" s="58"/>
      <c r="P379" s="153">
        <f>O379*H379</f>
        <v>0</v>
      </c>
      <c r="Q379" s="153">
        <v>0</v>
      </c>
      <c r="R379" s="153">
        <f>Q379*H379</f>
        <v>0</v>
      </c>
      <c r="S379" s="153">
        <v>0</v>
      </c>
      <c r="T379" s="154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55" t="s">
        <v>141</v>
      </c>
      <c r="AT379" s="155" t="s">
        <v>136</v>
      </c>
      <c r="AU379" s="155" t="s">
        <v>88</v>
      </c>
      <c r="AY379" s="17" t="s">
        <v>134</v>
      </c>
      <c r="BE379" s="156">
        <f>IF(N379="základní",J379,0)</f>
        <v>0</v>
      </c>
      <c r="BF379" s="156">
        <f>IF(N379="snížená",J379,0)</f>
        <v>0</v>
      </c>
      <c r="BG379" s="156">
        <f>IF(N379="zákl. přenesená",J379,0)</f>
        <v>0</v>
      </c>
      <c r="BH379" s="156">
        <f>IF(N379="sníž. přenesená",J379,0)</f>
        <v>0</v>
      </c>
      <c r="BI379" s="156">
        <f>IF(N379="nulová",J379,0)</f>
        <v>0</v>
      </c>
      <c r="BJ379" s="17" t="s">
        <v>85</v>
      </c>
      <c r="BK379" s="156">
        <f>ROUND(I379*H379,2)</f>
        <v>0</v>
      </c>
      <c r="BL379" s="17" t="s">
        <v>141</v>
      </c>
      <c r="BM379" s="155" t="s">
        <v>1333</v>
      </c>
    </row>
    <row r="380" spans="1:65" s="2" customFormat="1">
      <c r="A380" s="32"/>
      <c r="B380" s="33"/>
      <c r="C380" s="32"/>
      <c r="D380" s="157" t="s">
        <v>143</v>
      </c>
      <c r="E380" s="32"/>
      <c r="F380" s="158" t="s">
        <v>1332</v>
      </c>
      <c r="G380" s="32"/>
      <c r="H380" s="32"/>
      <c r="I380" s="159"/>
      <c r="J380" s="32"/>
      <c r="K380" s="32"/>
      <c r="L380" s="33"/>
      <c r="M380" s="160"/>
      <c r="N380" s="161"/>
      <c r="O380" s="58"/>
      <c r="P380" s="58"/>
      <c r="Q380" s="58"/>
      <c r="R380" s="58"/>
      <c r="S380" s="58"/>
      <c r="T380" s="59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7" t="s">
        <v>143</v>
      </c>
      <c r="AU380" s="17" t="s">
        <v>88</v>
      </c>
    </row>
    <row r="381" spans="1:65" s="13" customFormat="1">
      <c r="B381" s="162"/>
      <c r="D381" s="157" t="s">
        <v>145</v>
      </c>
      <c r="E381" s="163" t="s">
        <v>1</v>
      </c>
      <c r="F381" s="164" t="s">
        <v>1329</v>
      </c>
      <c r="H381" s="165">
        <v>27.7</v>
      </c>
      <c r="I381" s="166"/>
      <c r="L381" s="162"/>
      <c r="M381" s="167"/>
      <c r="N381" s="168"/>
      <c r="O381" s="168"/>
      <c r="P381" s="168"/>
      <c r="Q381" s="168"/>
      <c r="R381" s="168"/>
      <c r="S381" s="168"/>
      <c r="T381" s="169"/>
      <c r="AT381" s="163" t="s">
        <v>145</v>
      </c>
      <c r="AU381" s="163" t="s">
        <v>88</v>
      </c>
      <c r="AV381" s="13" t="s">
        <v>88</v>
      </c>
      <c r="AW381" s="13" t="s">
        <v>31</v>
      </c>
      <c r="AX381" s="13" t="s">
        <v>85</v>
      </c>
      <c r="AY381" s="163" t="s">
        <v>134</v>
      </c>
    </row>
    <row r="382" spans="1:65" s="2" customFormat="1" ht="16.5" customHeight="1">
      <c r="A382" s="32"/>
      <c r="B382" s="143"/>
      <c r="C382" s="144">
        <v>69</v>
      </c>
      <c r="D382" s="144" t="s">
        <v>136</v>
      </c>
      <c r="E382" s="145" t="s">
        <v>1119</v>
      </c>
      <c r="F382" s="146" t="s">
        <v>1120</v>
      </c>
      <c r="G382" s="147" t="s">
        <v>177</v>
      </c>
      <c r="H382" s="148">
        <v>180.2</v>
      </c>
      <c r="I382" s="149"/>
      <c r="J382" s="150">
        <f>ROUND(I382*H382,2)</f>
        <v>0</v>
      </c>
      <c r="K382" s="146" t="s">
        <v>140</v>
      </c>
      <c r="L382" s="33"/>
      <c r="M382" s="151" t="s">
        <v>1</v>
      </c>
      <c r="N382" s="152" t="s">
        <v>42</v>
      </c>
      <c r="O382" s="58"/>
      <c r="P382" s="153">
        <f>O382*H382</f>
        <v>0</v>
      </c>
      <c r="Q382" s="153">
        <v>0</v>
      </c>
      <c r="R382" s="153">
        <f>Q382*H382</f>
        <v>0</v>
      </c>
      <c r="S382" s="153">
        <v>0</v>
      </c>
      <c r="T382" s="154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55" t="s">
        <v>141</v>
      </c>
      <c r="AT382" s="155" t="s">
        <v>136</v>
      </c>
      <c r="AU382" s="155" t="s">
        <v>88</v>
      </c>
      <c r="AY382" s="17" t="s">
        <v>134</v>
      </c>
      <c r="BE382" s="156">
        <f>IF(N382="základní",J382,0)</f>
        <v>0</v>
      </c>
      <c r="BF382" s="156">
        <f>IF(N382="snížená",J382,0)</f>
        <v>0</v>
      </c>
      <c r="BG382" s="156">
        <f>IF(N382="zákl. přenesená",J382,0)</f>
        <v>0</v>
      </c>
      <c r="BH382" s="156">
        <f>IF(N382="sníž. přenesená",J382,0)</f>
        <v>0</v>
      </c>
      <c r="BI382" s="156">
        <f>IF(N382="nulová",J382,0)</f>
        <v>0</v>
      </c>
      <c r="BJ382" s="17" t="s">
        <v>85</v>
      </c>
      <c r="BK382" s="156">
        <f>ROUND(I382*H382,2)</f>
        <v>0</v>
      </c>
      <c r="BL382" s="17" t="s">
        <v>141</v>
      </c>
      <c r="BM382" s="155" t="s">
        <v>1334</v>
      </c>
    </row>
    <row r="383" spans="1:65" s="2" customFormat="1">
      <c r="A383" s="32"/>
      <c r="B383" s="33"/>
      <c r="C383" s="32"/>
      <c r="D383" s="157" t="s">
        <v>143</v>
      </c>
      <c r="E383" s="32"/>
      <c r="F383" s="158" t="s">
        <v>1120</v>
      </c>
      <c r="G383" s="32"/>
      <c r="H383" s="32"/>
      <c r="I383" s="159"/>
      <c r="J383" s="32"/>
      <c r="K383" s="32"/>
      <c r="L383" s="33"/>
      <c r="M383" s="160"/>
      <c r="N383" s="161"/>
      <c r="O383" s="58"/>
      <c r="P383" s="58"/>
      <c r="Q383" s="58"/>
      <c r="R383" s="58"/>
      <c r="S383" s="58"/>
      <c r="T383" s="59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T383" s="17" t="s">
        <v>143</v>
      </c>
      <c r="AU383" s="17" t="s">
        <v>88</v>
      </c>
    </row>
    <row r="384" spans="1:65" s="13" customFormat="1">
      <c r="B384" s="162"/>
      <c r="D384" s="157" t="s">
        <v>145</v>
      </c>
      <c r="E384" s="163" t="s">
        <v>1</v>
      </c>
      <c r="F384" s="164" t="s">
        <v>1330</v>
      </c>
      <c r="H384" s="165">
        <v>180.2</v>
      </c>
      <c r="I384" s="166"/>
      <c r="L384" s="162"/>
      <c r="M384" s="167"/>
      <c r="N384" s="168"/>
      <c r="O384" s="168"/>
      <c r="P384" s="168"/>
      <c r="Q384" s="168"/>
      <c r="R384" s="168"/>
      <c r="S384" s="168"/>
      <c r="T384" s="169"/>
      <c r="AT384" s="163" t="s">
        <v>145</v>
      </c>
      <c r="AU384" s="163" t="s">
        <v>88</v>
      </c>
      <c r="AV384" s="13" t="s">
        <v>88</v>
      </c>
      <c r="AW384" s="13" t="s">
        <v>31</v>
      </c>
      <c r="AX384" s="13" t="s">
        <v>85</v>
      </c>
      <c r="AY384" s="163" t="s">
        <v>134</v>
      </c>
    </row>
    <row r="385" spans="1:65" s="2" customFormat="1" ht="16.5" customHeight="1">
      <c r="A385" s="32"/>
      <c r="B385" s="143"/>
      <c r="C385" s="144">
        <v>70</v>
      </c>
      <c r="D385" s="144" t="s">
        <v>136</v>
      </c>
      <c r="E385" s="145" t="s">
        <v>1335</v>
      </c>
      <c r="F385" s="146" t="s">
        <v>1336</v>
      </c>
      <c r="G385" s="147" t="s">
        <v>139</v>
      </c>
      <c r="H385" s="148">
        <v>4</v>
      </c>
      <c r="I385" s="149"/>
      <c r="J385" s="150">
        <f>ROUND(I385*H385,2)</f>
        <v>0</v>
      </c>
      <c r="K385" s="146" t="s">
        <v>140</v>
      </c>
      <c r="L385" s="33"/>
      <c r="M385" s="151" t="s">
        <v>1</v>
      </c>
      <c r="N385" s="152" t="s">
        <v>42</v>
      </c>
      <c r="O385" s="58"/>
      <c r="P385" s="153">
        <f>O385*H385</f>
        <v>0</v>
      </c>
      <c r="Q385" s="153">
        <v>0.04</v>
      </c>
      <c r="R385" s="153">
        <f>Q385*H385</f>
        <v>0.16</v>
      </c>
      <c r="S385" s="153">
        <v>0</v>
      </c>
      <c r="T385" s="154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5" t="s">
        <v>141</v>
      </c>
      <c r="AT385" s="155" t="s">
        <v>136</v>
      </c>
      <c r="AU385" s="155" t="s">
        <v>88</v>
      </c>
      <c r="AY385" s="17" t="s">
        <v>134</v>
      </c>
      <c r="BE385" s="156">
        <f>IF(N385="základní",J385,0)</f>
        <v>0</v>
      </c>
      <c r="BF385" s="156">
        <f>IF(N385="snížená",J385,0)</f>
        <v>0</v>
      </c>
      <c r="BG385" s="156">
        <f>IF(N385="zákl. přenesená",J385,0)</f>
        <v>0</v>
      </c>
      <c r="BH385" s="156">
        <f>IF(N385="sníž. přenesená",J385,0)</f>
        <v>0</v>
      </c>
      <c r="BI385" s="156">
        <f>IF(N385="nulová",J385,0)</f>
        <v>0</v>
      </c>
      <c r="BJ385" s="17" t="s">
        <v>85</v>
      </c>
      <c r="BK385" s="156">
        <f>ROUND(I385*H385,2)</f>
        <v>0</v>
      </c>
      <c r="BL385" s="17" t="s">
        <v>141</v>
      </c>
      <c r="BM385" s="155" t="s">
        <v>1337</v>
      </c>
    </row>
    <row r="386" spans="1:65" s="2" customFormat="1">
      <c r="A386" s="32"/>
      <c r="B386" s="33"/>
      <c r="C386" s="32"/>
      <c r="D386" s="157" t="s">
        <v>143</v>
      </c>
      <c r="E386" s="32"/>
      <c r="F386" s="158" t="s">
        <v>1338</v>
      </c>
      <c r="G386" s="32"/>
      <c r="H386" s="32"/>
      <c r="I386" s="159"/>
      <c r="J386" s="32"/>
      <c r="K386" s="32"/>
      <c r="L386" s="33"/>
      <c r="M386" s="160"/>
      <c r="N386" s="161"/>
      <c r="O386" s="58"/>
      <c r="P386" s="58"/>
      <c r="Q386" s="58"/>
      <c r="R386" s="58"/>
      <c r="S386" s="58"/>
      <c r="T386" s="59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7" t="s">
        <v>143</v>
      </c>
      <c r="AU386" s="17" t="s">
        <v>88</v>
      </c>
    </row>
    <row r="387" spans="1:65" s="13" customFormat="1">
      <c r="B387" s="162"/>
      <c r="D387" s="157" t="s">
        <v>145</v>
      </c>
      <c r="E387" s="163" t="s">
        <v>1</v>
      </c>
      <c r="F387" s="164" t="s">
        <v>1339</v>
      </c>
      <c r="H387" s="165">
        <v>4</v>
      </c>
      <c r="I387" s="166"/>
      <c r="L387" s="162"/>
      <c r="M387" s="167"/>
      <c r="N387" s="168"/>
      <c r="O387" s="168"/>
      <c r="P387" s="168"/>
      <c r="Q387" s="168"/>
      <c r="R387" s="168"/>
      <c r="S387" s="168"/>
      <c r="T387" s="169"/>
      <c r="AT387" s="163" t="s">
        <v>145</v>
      </c>
      <c r="AU387" s="163" t="s">
        <v>88</v>
      </c>
      <c r="AV387" s="13" t="s">
        <v>88</v>
      </c>
      <c r="AW387" s="13" t="s">
        <v>31</v>
      </c>
      <c r="AX387" s="13" t="s">
        <v>85</v>
      </c>
      <c r="AY387" s="163" t="s">
        <v>134</v>
      </c>
    </row>
    <row r="388" spans="1:65" s="2" customFormat="1" ht="16.5" customHeight="1">
      <c r="A388" s="32"/>
      <c r="B388" s="143"/>
      <c r="C388" s="185">
        <v>71</v>
      </c>
      <c r="D388" s="185" t="s">
        <v>326</v>
      </c>
      <c r="E388" s="248" t="s">
        <v>1340</v>
      </c>
      <c r="F388" s="187" t="s">
        <v>1488</v>
      </c>
      <c r="G388" s="188" t="s">
        <v>139</v>
      </c>
      <c r="H388" s="189">
        <v>4</v>
      </c>
      <c r="I388" s="190"/>
      <c r="J388" s="191">
        <f>ROUND(I388*H388,2)</f>
        <v>0</v>
      </c>
      <c r="K388" s="187" t="s">
        <v>140</v>
      </c>
      <c r="L388" s="192"/>
      <c r="M388" s="193" t="s">
        <v>1</v>
      </c>
      <c r="N388" s="194" t="s">
        <v>42</v>
      </c>
      <c r="O388" s="58"/>
      <c r="P388" s="153">
        <f>O388*H388</f>
        <v>0</v>
      </c>
      <c r="Q388" s="153">
        <v>7.3000000000000001E-3</v>
      </c>
      <c r="R388" s="153">
        <f>Q388*H388</f>
        <v>2.92E-2</v>
      </c>
      <c r="S388" s="153">
        <v>0</v>
      </c>
      <c r="T388" s="154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55" t="s">
        <v>190</v>
      </c>
      <c r="AT388" s="155" t="s">
        <v>326</v>
      </c>
      <c r="AU388" s="155" t="s">
        <v>88</v>
      </c>
      <c r="AY388" s="17" t="s">
        <v>134</v>
      </c>
      <c r="BE388" s="156">
        <f>IF(N388="základní",J388,0)</f>
        <v>0</v>
      </c>
      <c r="BF388" s="156">
        <f>IF(N388="snížená",J388,0)</f>
        <v>0</v>
      </c>
      <c r="BG388" s="156">
        <f>IF(N388="zákl. přenesená",J388,0)</f>
        <v>0</v>
      </c>
      <c r="BH388" s="156">
        <f>IF(N388="sníž. přenesená",J388,0)</f>
        <v>0</v>
      </c>
      <c r="BI388" s="156">
        <f>IF(N388="nulová",J388,0)</f>
        <v>0</v>
      </c>
      <c r="BJ388" s="17" t="s">
        <v>85</v>
      </c>
      <c r="BK388" s="156">
        <f>ROUND(I388*H388,2)</f>
        <v>0</v>
      </c>
      <c r="BL388" s="17" t="s">
        <v>141</v>
      </c>
      <c r="BM388" s="155" t="s">
        <v>1342</v>
      </c>
    </row>
    <row r="389" spans="1:65" s="2" customFormat="1">
      <c r="A389" s="32"/>
      <c r="B389" s="33"/>
      <c r="C389" s="32"/>
      <c r="D389" s="157" t="s">
        <v>143</v>
      </c>
      <c r="E389" s="32"/>
      <c r="F389" s="158" t="s">
        <v>1341</v>
      </c>
      <c r="G389" s="32"/>
      <c r="H389" s="32"/>
      <c r="I389" s="159"/>
      <c r="J389" s="32"/>
      <c r="K389" s="32"/>
      <c r="L389" s="33"/>
      <c r="M389" s="160"/>
      <c r="N389" s="161"/>
      <c r="O389" s="58"/>
      <c r="P389" s="58"/>
      <c r="Q389" s="58"/>
      <c r="R389" s="58"/>
      <c r="S389" s="58"/>
      <c r="T389" s="59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T389" s="17" t="s">
        <v>143</v>
      </c>
      <c r="AU389" s="17" t="s">
        <v>88</v>
      </c>
    </row>
    <row r="390" spans="1:65" s="13" customFormat="1">
      <c r="B390" s="162"/>
      <c r="D390" s="157" t="s">
        <v>145</v>
      </c>
      <c r="E390" s="163" t="s">
        <v>1</v>
      </c>
      <c r="F390" s="164" t="s">
        <v>1343</v>
      </c>
      <c r="H390" s="165">
        <v>4</v>
      </c>
      <c r="I390" s="166"/>
      <c r="L390" s="162"/>
      <c r="M390" s="167"/>
      <c r="N390" s="168"/>
      <c r="O390" s="168"/>
      <c r="P390" s="168"/>
      <c r="Q390" s="168"/>
      <c r="R390" s="168"/>
      <c r="S390" s="168"/>
      <c r="T390" s="169"/>
      <c r="AT390" s="163" t="s">
        <v>145</v>
      </c>
      <c r="AU390" s="163" t="s">
        <v>88</v>
      </c>
      <c r="AV390" s="13" t="s">
        <v>88</v>
      </c>
      <c r="AW390" s="13" t="s">
        <v>31</v>
      </c>
      <c r="AX390" s="13" t="s">
        <v>85</v>
      </c>
      <c r="AY390" s="163" t="s">
        <v>134</v>
      </c>
    </row>
    <row r="391" spans="1:65" s="2" customFormat="1" ht="16.5" customHeight="1">
      <c r="A391" s="32"/>
      <c r="B391" s="143"/>
      <c r="C391" s="185">
        <v>72</v>
      </c>
      <c r="D391" s="185" t="s">
        <v>326</v>
      </c>
      <c r="E391" s="186" t="s">
        <v>1344</v>
      </c>
      <c r="F391" s="187" t="s">
        <v>1345</v>
      </c>
      <c r="G391" s="188" t="s">
        <v>139</v>
      </c>
      <c r="H391" s="189">
        <v>4</v>
      </c>
      <c r="I391" s="190"/>
      <c r="J391" s="191">
        <f>ROUND(I391*H391,2)</f>
        <v>0</v>
      </c>
      <c r="K391" s="187" t="s">
        <v>140</v>
      </c>
      <c r="L391" s="192"/>
      <c r="M391" s="193" t="s">
        <v>1</v>
      </c>
      <c r="N391" s="194" t="s">
        <v>42</v>
      </c>
      <c r="O391" s="58"/>
      <c r="P391" s="153">
        <f>O391*H391</f>
        <v>0</v>
      </c>
      <c r="Q391" s="153">
        <v>8.9999999999999998E-4</v>
      </c>
      <c r="R391" s="153">
        <f>Q391*H391</f>
        <v>3.5999999999999999E-3</v>
      </c>
      <c r="S391" s="153">
        <v>0</v>
      </c>
      <c r="T391" s="154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55" t="s">
        <v>190</v>
      </c>
      <c r="AT391" s="155" t="s">
        <v>326</v>
      </c>
      <c r="AU391" s="155" t="s">
        <v>88</v>
      </c>
      <c r="AY391" s="17" t="s">
        <v>134</v>
      </c>
      <c r="BE391" s="156">
        <f>IF(N391="základní",J391,0)</f>
        <v>0</v>
      </c>
      <c r="BF391" s="156">
        <f>IF(N391="snížená",J391,0)</f>
        <v>0</v>
      </c>
      <c r="BG391" s="156">
        <f>IF(N391="zákl. přenesená",J391,0)</f>
        <v>0</v>
      </c>
      <c r="BH391" s="156">
        <f>IF(N391="sníž. přenesená",J391,0)</f>
        <v>0</v>
      </c>
      <c r="BI391" s="156">
        <f>IF(N391="nulová",J391,0)</f>
        <v>0</v>
      </c>
      <c r="BJ391" s="17" t="s">
        <v>85</v>
      </c>
      <c r="BK391" s="156">
        <f>ROUND(I391*H391,2)</f>
        <v>0</v>
      </c>
      <c r="BL391" s="17" t="s">
        <v>141</v>
      </c>
      <c r="BM391" s="155" t="s">
        <v>1346</v>
      </c>
    </row>
    <row r="392" spans="1:65" s="2" customFormat="1">
      <c r="A392" s="32"/>
      <c r="B392" s="33"/>
      <c r="C392" s="32"/>
      <c r="D392" s="157" t="s">
        <v>143</v>
      </c>
      <c r="E392" s="32"/>
      <c r="F392" s="158" t="s">
        <v>1345</v>
      </c>
      <c r="G392" s="32"/>
      <c r="H392" s="32"/>
      <c r="I392" s="159"/>
      <c r="J392" s="32"/>
      <c r="K392" s="32"/>
      <c r="L392" s="33"/>
      <c r="M392" s="160"/>
      <c r="N392" s="161"/>
      <c r="O392" s="58"/>
      <c r="P392" s="58"/>
      <c r="Q392" s="58"/>
      <c r="R392" s="58"/>
      <c r="S392" s="58"/>
      <c r="T392" s="59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7" t="s">
        <v>143</v>
      </c>
      <c r="AU392" s="17" t="s">
        <v>88</v>
      </c>
    </row>
    <row r="393" spans="1:65" s="13" customFormat="1">
      <c r="B393" s="162"/>
      <c r="D393" s="157" t="s">
        <v>145</v>
      </c>
      <c r="E393" s="163" t="s">
        <v>1</v>
      </c>
      <c r="F393" s="164" t="s">
        <v>1343</v>
      </c>
      <c r="H393" s="165">
        <v>4</v>
      </c>
      <c r="I393" s="166"/>
      <c r="L393" s="162"/>
      <c r="M393" s="167"/>
      <c r="N393" s="168"/>
      <c r="O393" s="168"/>
      <c r="P393" s="168"/>
      <c r="Q393" s="168"/>
      <c r="R393" s="168"/>
      <c r="S393" s="168"/>
      <c r="T393" s="169"/>
      <c r="AT393" s="163" t="s">
        <v>145</v>
      </c>
      <c r="AU393" s="163" t="s">
        <v>88</v>
      </c>
      <c r="AV393" s="13" t="s">
        <v>88</v>
      </c>
      <c r="AW393" s="13" t="s">
        <v>31</v>
      </c>
      <c r="AX393" s="13" t="s">
        <v>85</v>
      </c>
      <c r="AY393" s="163" t="s">
        <v>134</v>
      </c>
    </row>
    <row r="394" spans="1:65" s="2" customFormat="1" ht="16.5" customHeight="1">
      <c r="A394" s="32"/>
      <c r="B394" s="143"/>
      <c r="C394" s="144">
        <v>73</v>
      </c>
      <c r="D394" s="144" t="s">
        <v>136</v>
      </c>
      <c r="E394" s="203" t="s">
        <v>1128</v>
      </c>
      <c r="F394" s="146" t="s">
        <v>1129</v>
      </c>
      <c r="G394" s="147" t="s">
        <v>139</v>
      </c>
      <c r="H394" s="148">
        <v>4</v>
      </c>
      <c r="I394" s="149"/>
      <c r="J394" s="150">
        <f>ROUND(I394*H394,2)</f>
        <v>0</v>
      </c>
      <c r="K394" s="146" t="s">
        <v>140</v>
      </c>
      <c r="L394" s="33"/>
      <c r="M394" s="151" t="s">
        <v>1</v>
      </c>
      <c r="N394" s="152" t="s">
        <v>42</v>
      </c>
      <c r="O394" s="58"/>
      <c r="P394" s="153">
        <f>O394*H394</f>
        <v>0</v>
      </c>
      <c r="Q394" s="153">
        <v>0.04</v>
      </c>
      <c r="R394" s="153">
        <f>Q394*H394</f>
        <v>0.16</v>
      </c>
      <c r="S394" s="153">
        <v>0</v>
      </c>
      <c r="T394" s="154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55" t="s">
        <v>141</v>
      </c>
      <c r="AT394" s="155" t="s">
        <v>136</v>
      </c>
      <c r="AU394" s="155" t="s">
        <v>88</v>
      </c>
      <c r="AY394" s="17" t="s">
        <v>134</v>
      </c>
      <c r="BE394" s="156">
        <f>IF(N394="základní",J394,0)</f>
        <v>0</v>
      </c>
      <c r="BF394" s="156">
        <f>IF(N394="snížená",J394,0)</f>
        <v>0</v>
      </c>
      <c r="BG394" s="156">
        <f>IF(N394="zákl. přenesená",J394,0)</f>
        <v>0</v>
      </c>
      <c r="BH394" s="156">
        <f>IF(N394="sníž. přenesená",J394,0)</f>
        <v>0</v>
      </c>
      <c r="BI394" s="156">
        <f>IF(N394="nulová",J394,0)</f>
        <v>0</v>
      </c>
      <c r="BJ394" s="17" t="s">
        <v>85</v>
      </c>
      <c r="BK394" s="156">
        <f>ROUND(I394*H394,2)</f>
        <v>0</v>
      </c>
      <c r="BL394" s="17" t="s">
        <v>141</v>
      </c>
      <c r="BM394" s="155" t="s">
        <v>1347</v>
      </c>
    </row>
    <row r="395" spans="1:65" s="2" customFormat="1">
      <c r="A395" s="32"/>
      <c r="B395" s="33"/>
      <c r="C395" s="32"/>
      <c r="D395" s="157" t="s">
        <v>143</v>
      </c>
      <c r="E395" s="32"/>
      <c r="F395" s="158" t="s">
        <v>1131</v>
      </c>
      <c r="G395" s="32"/>
      <c r="H395" s="32"/>
      <c r="I395" s="159"/>
      <c r="J395" s="32"/>
      <c r="K395" s="32"/>
      <c r="L395" s="33"/>
      <c r="M395" s="160"/>
      <c r="N395" s="161"/>
      <c r="O395" s="58"/>
      <c r="P395" s="58"/>
      <c r="Q395" s="58"/>
      <c r="R395" s="58"/>
      <c r="S395" s="58"/>
      <c r="T395" s="59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7" t="s">
        <v>143</v>
      </c>
      <c r="AU395" s="17" t="s">
        <v>88</v>
      </c>
    </row>
    <row r="396" spans="1:65" s="13" customFormat="1">
      <c r="B396" s="162"/>
      <c r="D396" s="157" t="s">
        <v>145</v>
      </c>
      <c r="E396" s="163" t="s">
        <v>1</v>
      </c>
      <c r="F396" s="164" t="s">
        <v>1348</v>
      </c>
      <c r="H396" s="165">
        <v>4</v>
      </c>
      <c r="I396" s="166"/>
      <c r="L396" s="162"/>
      <c r="M396" s="167"/>
      <c r="N396" s="168"/>
      <c r="O396" s="168"/>
      <c r="P396" s="168"/>
      <c r="Q396" s="168"/>
      <c r="R396" s="168"/>
      <c r="S396" s="168"/>
      <c r="T396" s="169"/>
      <c r="AT396" s="163" t="s">
        <v>145</v>
      </c>
      <c r="AU396" s="163" t="s">
        <v>88</v>
      </c>
      <c r="AV396" s="13" t="s">
        <v>88</v>
      </c>
      <c r="AW396" s="13" t="s">
        <v>31</v>
      </c>
      <c r="AX396" s="13" t="s">
        <v>85</v>
      </c>
      <c r="AY396" s="163" t="s">
        <v>134</v>
      </c>
    </row>
    <row r="397" spans="1:65" s="2" customFormat="1" ht="16.5" customHeight="1">
      <c r="A397" s="32"/>
      <c r="B397" s="143"/>
      <c r="C397" s="185">
        <v>74</v>
      </c>
      <c r="D397" s="185" t="s">
        <v>326</v>
      </c>
      <c r="E397" s="248" t="s">
        <v>1133</v>
      </c>
      <c r="F397" s="187" t="s">
        <v>1481</v>
      </c>
      <c r="G397" s="188" t="s">
        <v>139</v>
      </c>
      <c r="H397" s="189">
        <v>4</v>
      </c>
      <c r="I397" s="190"/>
      <c r="J397" s="191">
        <f>ROUND(I397*H397,2)</f>
        <v>0</v>
      </c>
      <c r="K397" s="187" t="s">
        <v>140</v>
      </c>
      <c r="L397" s="192"/>
      <c r="M397" s="193" t="s">
        <v>1</v>
      </c>
      <c r="N397" s="194" t="s">
        <v>42</v>
      </c>
      <c r="O397" s="58"/>
      <c r="P397" s="153">
        <f>O397*H397</f>
        <v>0</v>
      </c>
      <c r="Q397" s="153">
        <v>1.3299999999999999E-2</v>
      </c>
      <c r="R397" s="153">
        <f>Q397*H397</f>
        <v>5.3199999999999997E-2</v>
      </c>
      <c r="S397" s="153">
        <v>0</v>
      </c>
      <c r="T397" s="154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55" t="s">
        <v>190</v>
      </c>
      <c r="AT397" s="155" t="s">
        <v>326</v>
      </c>
      <c r="AU397" s="155" t="s">
        <v>88</v>
      </c>
      <c r="AY397" s="17" t="s">
        <v>134</v>
      </c>
      <c r="BE397" s="156">
        <f>IF(N397="základní",J397,0)</f>
        <v>0</v>
      </c>
      <c r="BF397" s="156">
        <f>IF(N397="snížená",J397,0)</f>
        <v>0</v>
      </c>
      <c r="BG397" s="156">
        <f>IF(N397="zákl. přenesená",J397,0)</f>
        <v>0</v>
      </c>
      <c r="BH397" s="156">
        <f>IF(N397="sníž. přenesená",J397,0)</f>
        <v>0</v>
      </c>
      <c r="BI397" s="156">
        <f>IF(N397="nulová",J397,0)</f>
        <v>0</v>
      </c>
      <c r="BJ397" s="17" t="s">
        <v>85</v>
      </c>
      <c r="BK397" s="156">
        <f>ROUND(I397*H397,2)</f>
        <v>0</v>
      </c>
      <c r="BL397" s="17" t="s">
        <v>141</v>
      </c>
      <c r="BM397" s="155" t="s">
        <v>1349</v>
      </c>
    </row>
    <row r="398" spans="1:65" s="2" customFormat="1">
      <c r="A398" s="32"/>
      <c r="B398" s="33"/>
      <c r="C398" s="32"/>
      <c r="D398" s="157" t="s">
        <v>143</v>
      </c>
      <c r="E398" s="32"/>
      <c r="F398" s="158"/>
      <c r="G398" s="32"/>
      <c r="H398" s="32"/>
      <c r="I398" s="159"/>
      <c r="J398" s="32"/>
      <c r="K398" s="32"/>
      <c r="L398" s="33"/>
      <c r="M398" s="160"/>
      <c r="N398" s="161"/>
      <c r="O398" s="58"/>
      <c r="P398" s="58"/>
      <c r="Q398" s="58"/>
      <c r="R398" s="58"/>
      <c r="S398" s="58"/>
      <c r="T398" s="59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7" t="s">
        <v>143</v>
      </c>
      <c r="AU398" s="17" t="s">
        <v>88</v>
      </c>
    </row>
    <row r="399" spans="1:65" s="13" customFormat="1">
      <c r="B399" s="162"/>
      <c r="D399" s="157" t="s">
        <v>145</v>
      </c>
      <c r="E399" s="163" t="s">
        <v>1</v>
      </c>
      <c r="F399" s="164" t="s">
        <v>589</v>
      </c>
      <c r="H399" s="165">
        <v>4</v>
      </c>
      <c r="I399" s="166"/>
      <c r="L399" s="162"/>
      <c r="M399" s="167"/>
      <c r="N399" s="168"/>
      <c r="O399" s="168"/>
      <c r="P399" s="168"/>
      <c r="Q399" s="168"/>
      <c r="R399" s="168"/>
      <c r="S399" s="168"/>
      <c r="T399" s="169"/>
      <c r="AT399" s="163" t="s">
        <v>145</v>
      </c>
      <c r="AU399" s="163" t="s">
        <v>88</v>
      </c>
      <c r="AV399" s="13" t="s">
        <v>88</v>
      </c>
      <c r="AW399" s="13" t="s">
        <v>31</v>
      </c>
      <c r="AX399" s="13" t="s">
        <v>85</v>
      </c>
      <c r="AY399" s="163" t="s">
        <v>134</v>
      </c>
    </row>
    <row r="400" spans="1:65" s="2" customFormat="1" ht="16.5" customHeight="1">
      <c r="A400" s="32"/>
      <c r="B400" s="143"/>
      <c r="C400" s="185">
        <v>75</v>
      </c>
      <c r="D400" s="185" t="s">
        <v>326</v>
      </c>
      <c r="E400" s="248" t="s">
        <v>1137</v>
      </c>
      <c r="F400" s="187" t="s">
        <v>1138</v>
      </c>
      <c r="G400" s="188" t="s">
        <v>1</v>
      </c>
      <c r="H400" s="189">
        <v>4</v>
      </c>
      <c r="I400" s="190"/>
      <c r="J400" s="191">
        <f>ROUND(I400*H400,2)</f>
        <v>0</v>
      </c>
      <c r="K400" s="187" t="s">
        <v>1</v>
      </c>
      <c r="L400" s="192"/>
      <c r="M400" s="193" t="s">
        <v>1</v>
      </c>
      <c r="N400" s="194" t="s">
        <v>42</v>
      </c>
      <c r="O400" s="58"/>
      <c r="P400" s="153">
        <f>O400*H400</f>
        <v>0</v>
      </c>
      <c r="Q400" s="153">
        <v>0</v>
      </c>
      <c r="R400" s="153">
        <f>Q400*H400</f>
        <v>0</v>
      </c>
      <c r="S400" s="153">
        <v>0</v>
      </c>
      <c r="T400" s="154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55" t="s">
        <v>190</v>
      </c>
      <c r="AT400" s="155" t="s">
        <v>326</v>
      </c>
      <c r="AU400" s="155" t="s">
        <v>88</v>
      </c>
      <c r="AY400" s="17" t="s">
        <v>134</v>
      </c>
      <c r="BE400" s="156">
        <f>IF(N400="základní",J400,0)</f>
        <v>0</v>
      </c>
      <c r="BF400" s="156">
        <f>IF(N400="snížená",J400,0)</f>
        <v>0</v>
      </c>
      <c r="BG400" s="156">
        <f>IF(N400="zákl. přenesená",J400,0)</f>
        <v>0</v>
      </c>
      <c r="BH400" s="156">
        <f>IF(N400="sníž. přenesená",J400,0)</f>
        <v>0</v>
      </c>
      <c r="BI400" s="156">
        <f>IF(N400="nulová",J400,0)</f>
        <v>0</v>
      </c>
      <c r="BJ400" s="17" t="s">
        <v>85</v>
      </c>
      <c r="BK400" s="156">
        <f>ROUND(I400*H400,2)</f>
        <v>0</v>
      </c>
      <c r="BL400" s="17" t="s">
        <v>141</v>
      </c>
      <c r="BM400" s="155" t="s">
        <v>1350</v>
      </c>
    </row>
    <row r="401" spans="1:65" s="2" customFormat="1">
      <c r="A401" s="32"/>
      <c r="B401" s="33"/>
      <c r="C401" s="32"/>
      <c r="D401" s="157" t="s">
        <v>143</v>
      </c>
      <c r="E401" s="32"/>
      <c r="F401" s="158"/>
      <c r="G401" s="32"/>
      <c r="H401" s="32"/>
      <c r="I401" s="159"/>
      <c r="J401" s="32"/>
      <c r="K401" s="32"/>
      <c r="L401" s="33"/>
      <c r="M401" s="160"/>
      <c r="N401" s="161"/>
      <c r="O401" s="58"/>
      <c r="P401" s="58"/>
      <c r="Q401" s="58"/>
      <c r="R401" s="58"/>
      <c r="S401" s="58"/>
      <c r="T401" s="59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T401" s="17" t="s">
        <v>143</v>
      </c>
      <c r="AU401" s="17" t="s">
        <v>88</v>
      </c>
    </row>
    <row r="402" spans="1:65" s="13" customFormat="1">
      <c r="B402" s="162"/>
      <c r="D402" s="157" t="s">
        <v>145</v>
      </c>
      <c r="E402" s="163" t="s">
        <v>1</v>
      </c>
      <c r="F402" s="164" t="s">
        <v>589</v>
      </c>
      <c r="H402" s="165">
        <v>4</v>
      </c>
      <c r="I402" s="166"/>
      <c r="L402" s="162"/>
      <c r="M402" s="167"/>
      <c r="N402" s="168"/>
      <c r="O402" s="168"/>
      <c r="P402" s="168"/>
      <c r="Q402" s="168"/>
      <c r="R402" s="168"/>
      <c r="S402" s="168"/>
      <c r="T402" s="169"/>
      <c r="AT402" s="163" t="s">
        <v>145</v>
      </c>
      <c r="AU402" s="163" t="s">
        <v>88</v>
      </c>
      <c r="AV402" s="13" t="s">
        <v>88</v>
      </c>
      <c r="AW402" s="13" t="s">
        <v>31</v>
      </c>
      <c r="AX402" s="13" t="s">
        <v>85</v>
      </c>
      <c r="AY402" s="163" t="s">
        <v>134</v>
      </c>
    </row>
    <row r="403" spans="1:65" s="2" customFormat="1" ht="16.5" customHeight="1">
      <c r="A403" s="32"/>
      <c r="B403" s="143"/>
      <c r="C403" s="144">
        <v>76</v>
      </c>
      <c r="D403" s="144" t="s">
        <v>136</v>
      </c>
      <c r="E403" s="203" t="s">
        <v>1140</v>
      </c>
      <c r="F403" s="146" t="s">
        <v>1141</v>
      </c>
      <c r="G403" s="147" t="s">
        <v>139</v>
      </c>
      <c r="H403" s="148">
        <v>2</v>
      </c>
      <c r="I403" s="149"/>
      <c r="J403" s="150">
        <f>ROUND(I403*H403,2)</f>
        <v>0</v>
      </c>
      <c r="K403" s="146" t="s">
        <v>140</v>
      </c>
      <c r="L403" s="33"/>
      <c r="M403" s="151" t="s">
        <v>1</v>
      </c>
      <c r="N403" s="152" t="s">
        <v>42</v>
      </c>
      <c r="O403" s="58"/>
      <c r="P403" s="153">
        <f>O403*H403</f>
        <v>0</v>
      </c>
      <c r="Q403" s="153">
        <v>0.05</v>
      </c>
      <c r="R403" s="153">
        <f>Q403*H403</f>
        <v>0.1</v>
      </c>
      <c r="S403" s="153">
        <v>0</v>
      </c>
      <c r="T403" s="154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55" t="s">
        <v>141</v>
      </c>
      <c r="AT403" s="155" t="s">
        <v>136</v>
      </c>
      <c r="AU403" s="155" t="s">
        <v>88</v>
      </c>
      <c r="AY403" s="17" t="s">
        <v>134</v>
      </c>
      <c r="BE403" s="156">
        <f>IF(N403="základní",J403,0)</f>
        <v>0</v>
      </c>
      <c r="BF403" s="156">
        <f>IF(N403="snížená",J403,0)</f>
        <v>0</v>
      </c>
      <c r="BG403" s="156">
        <f>IF(N403="zákl. přenesená",J403,0)</f>
        <v>0</v>
      </c>
      <c r="BH403" s="156">
        <f>IF(N403="sníž. přenesená",J403,0)</f>
        <v>0</v>
      </c>
      <c r="BI403" s="156">
        <f>IF(N403="nulová",J403,0)</f>
        <v>0</v>
      </c>
      <c r="BJ403" s="17" t="s">
        <v>85</v>
      </c>
      <c r="BK403" s="156">
        <f>ROUND(I403*H403,2)</f>
        <v>0</v>
      </c>
      <c r="BL403" s="17" t="s">
        <v>141</v>
      </c>
      <c r="BM403" s="155" t="s">
        <v>1351</v>
      </c>
    </row>
    <row r="404" spans="1:65" s="2" customFormat="1">
      <c r="A404" s="32"/>
      <c r="B404" s="33"/>
      <c r="C404" s="32"/>
      <c r="D404" s="157" t="s">
        <v>143</v>
      </c>
      <c r="E404" s="32"/>
      <c r="F404" s="158" t="s">
        <v>1143</v>
      </c>
      <c r="G404" s="32"/>
      <c r="H404" s="32"/>
      <c r="I404" s="159"/>
      <c r="J404" s="32"/>
      <c r="K404" s="32"/>
      <c r="L404" s="33"/>
      <c r="M404" s="160"/>
      <c r="N404" s="161"/>
      <c r="O404" s="58"/>
      <c r="P404" s="58"/>
      <c r="Q404" s="58"/>
      <c r="R404" s="58"/>
      <c r="S404" s="58"/>
      <c r="T404" s="59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T404" s="17" t="s">
        <v>143</v>
      </c>
      <c r="AU404" s="17" t="s">
        <v>88</v>
      </c>
    </row>
    <row r="405" spans="1:65" s="13" customFormat="1">
      <c r="B405" s="162"/>
      <c r="D405" s="157" t="s">
        <v>145</v>
      </c>
      <c r="E405" s="163" t="s">
        <v>1</v>
      </c>
      <c r="F405" s="164" t="s">
        <v>1144</v>
      </c>
      <c r="H405" s="165">
        <v>2</v>
      </c>
      <c r="I405" s="166"/>
      <c r="L405" s="162"/>
      <c r="M405" s="167"/>
      <c r="N405" s="168"/>
      <c r="O405" s="168"/>
      <c r="P405" s="168"/>
      <c r="Q405" s="168"/>
      <c r="R405" s="168"/>
      <c r="S405" s="168"/>
      <c r="T405" s="169"/>
      <c r="AT405" s="163" t="s">
        <v>145</v>
      </c>
      <c r="AU405" s="163" t="s">
        <v>88</v>
      </c>
      <c r="AV405" s="13" t="s">
        <v>88</v>
      </c>
      <c r="AW405" s="13" t="s">
        <v>31</v>
      </c>
      <c r="AX405" s="13" t="s">
        <v>85</v>
      </c>
      <c r="AY405" s="163" t="s">
        <v>134</v>
      </c>
    </row>
    <row r="406" spans="1:65" s="2" customFormat="1" ht="16.5" customHeight="1">
      <c r="A406" s="32"/>
      <c r="B406" s="143"/>
      <c r="C406" s="185">
        <v>77</v>
      </c>
      <c r="D406" s="185" t="s">
        <v>326</v>
      </c>
      <c r="E406" s="248" t="s">
        <v>1145</v>
      </c>
      <c r="F406" s="187" t="s">
        <v>1489</v>
      </c>
      <c r="G406" s="188" t="s">
        <v>139</v>
      </c>
      <c r="H406" s="189">
        <v>2</v>
      </c>
      <c r="I406" s="190"/>
      <c r="J406" s="191">
        <f>ROUND(I406*H406,2)</f>
        <v>0</v>
      </c>
      <c r="K406" s="187" t="s">
        <v>140</v>
      </c>
      <c r="L406" s="192"/>
      <c r="M406" s="193" t="s">
        <v>1</v>
      </c>
      <c r="N406" s="194" t="s">
        <v>42</v>
      </c>
      <c r="O406" s="58"/>
      <c r="P406" s="153">
        <f>O406*H406</f>
        <v>0</v>
      </c>
      <c r="Q406" s="153">
        <v>2.9499999999999998E-2</v>
      </c>
      <c r="R406" s="153">
        <f>Q406*H406</f>
        <v>5.8999999999999997E-2</v>
      </c>
      <c r="S406" s="153">
        <v>0</v>
      </c>
      <c r="T406" s="154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55" t="s">
        <v>190</v>
      </c>
      <c r="AT406" s="155" t="s">
        <v>326</v>
      </c>
      <c r="AU406" s="155" t="s">
        <v>88</v>
      </c>
      <c r="AY406" s="17" t="s">
        <v>134</v>
      </c>
      <c r="BE406" s="156">
        <f>IF(N406="základní",J406,0)</f>
        <v>0</v>
      </c>
      <c r="BF406" s="156">
        <f>IF(N406="snížená",J406,0)</f>
        <v>0</v>
      </c>
      <c r="BG406" s="156">
        <f>IF(N406="zákl. přenesená",J406,0)</f>
        <v>0</v>
      </c>
      <c r="BH406" s="156">
        <f>IF(N406="sníž. přenesená",J406,0)</f>
        <v>0</v>
      </c>
      <c r="BI406" s="156">
        <f>IF(N406="nulová",J406,0)</f>
        <v>0</v>
      </c>
      <c r="BJ406" s="17" t="s">
        <v>85</v>
      </c>
      <c r="BK406" s="156">
        <f>ROUND(I406*H406,2)</f>
        <v>0</v>
      </c>
      <c r="BL406" s="17" t="s">
        <v>141</v>
      </c>
      <c r="BM406" s="155" t="s">
        <v>1352</v>
      </c>
    </row>
    <row r="407" spans="1:65" s="2" customFormat="1">
      <c r="A407" s="32"/>
      <c r="B407" s="33"/>
      <c r="C407" s="32"/>
      <c r="D407" s="157" t="s">
        <v>143</v>
      </c>
      <c r="E407" s="32"/>
      <c r="F407" s="158"/>
      <c r="G407" s="32"/>
      <c r="H407" s="32"/>
      <c r="I407" s="159"/>
      <c r="J407" s="32"/>
      <c r="K407" s="32"/>
      <c r="L407" s="33"/>
      <c r="M407" s="160"/>
      <c r="N407" s="161"/>
      <c r="O407" s="58"/>
      <c r="P407" s="58"/>
      <c r="Q407" s="58"/>
      <c r="R407" s="58"/>
      <c r="S407" s="58"/>
      <c r="T407" s="59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T407" s="17" t="s">
        <v>143</v>
      </c>
      <c r="AU407" s="17" t="s">
        <v>88</v>
      </c>
    </row>
    <row r="408" spans="1:65" s="13" customFormat="1">
      <c r="B408" s="162"/>
      <c r="D408" s="157" t="s">
        <v>145</v>
      </c>
      <c r="E408" s="163" t="s">
        <v>1</v>
      </c>
      <c r="F408" s="164" t="s">
        <v>1136</v>
      </c>
      <c r="H408" s="165">
        <v>2</v>
      </c>
      <c r="I408" s="166"/>
      <c r="L408" s="162"/>
      <c r="M408" s="167"/>
      <c r="N408" s="168"/>
      <c r="O408" s="168"/>
      <c r="P408" s="168"/>
      <c r="Q408" s="168"/>
      <c r="R408" s="168"/>
      <c r="S408" s="168"/>
      <c r="T408" s="169"/>
      <c r="AT408" s="163" t="s">
        <v>145</v>
      </c>
      <c r="AU408" s="163" t="s">
        <v>88</v>
      </c>
      <c r="AV408" s="13" t="s">
        <v>88</v>
      </c>
      <c r="AW408" s="13" t="s">
        <v>31</v>
      </c>
      <c r="AX408" s="13" t="s">
        <v>85</v>
      </c>
      <c r="AY408" s="163" t="s">
        <v>134</v>
      </c>
    </row>
    <row r="409" spans="1:65" s="2" customFormat="1" ht="16.5" customHeight="1">
      <c r="A409" s="32"/>
      <c r="B409" s="143"/>
      <c r="C409" s="185">
        <v>78</v>
      </c>
      <c r="D409" s="185" t="s">
        <v>326</v>
      </c>
      <c r="E409" s="248" t="s">
        <v>1148</v>
      </c>
      <c r="F409" s="187" t="s">
        <v>1149</v>
      </c>
      <c r="G409" s="188" t="s">
        <v>139</v>
      </c>
      <c r="H409" s="189">
        <v>2</v>
      </c>
      <c r="I409" s="190"/>
      <c r="J409" s="191">
        <f>ROUND(I409*H409,2)</f>
        <v>0</v>
      </c>
      <c r="K409" s="187" t="s">
        <v>1</v>
      </c>
      <c r="L409" s="192"/>
      <c r="M409" s="193" t="s">
        <v>1</v>
      </c>
      <c r="N409" s="194" t="s">
        <v>42</v>
      </c>
      <c r="O409" s="58"/>
      <c r="P409" s="153">
        <f>O409*H409</f>
        <v>0</v>
      </c>
      <c r="Q409" s="153">
        <v>0</v>
      </c>
      <c r="R409" s="153">
        <f>Q409*H409</f>
        <v>0</v>
      </c>
      <c r="S409" s="153">
        <v>0</v>
      </c>
      <c r="T409" s="154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55" t="s">
        <v>190</v>
      </c>
      <c r="AT409" s="155" t="s">
        <v>326</v>
      </c>
      <c r="AU409" s="155" t="s">
        <v>88</v>
      </c>
      <c r="AY409" s="17" t="s">
        <v>134</v>
      </c>
      <c r="BE409" s="156">
        <f>IF(N409="základní",J409,0)</f>
        <v>0</v>
      </c>
      <c r="BF409" s="156">
        <f>IF(N409="snížená",J409,0)</f>
        <v>0</v>
      </c>
      <c r="BG409" s="156">
        <f>IF(N409="zákl. přenesená",J409,0)</f>
        <v>0</v>
      </c>
      <c r="BH409" s="156">
        <f>IF(N409="sníž. přenesená",J409,0)</f>
        <v>0</v>
      </c>
      <c r="BI409" s="156">
        <f>IF(N409="nulová",J409,0)</f>
        <v>0</v>
      </c>
      <c r="BJ409" s="17" t="s">
        <v>85</v>
      </c>
      <c r="BK409" s="156">
        <f>ROUND(I409*H409,2)</f>
        <v>0</v>
      </c>
      <c r="BL409" s="17" t="s">
        <v>141</v>
      </c>
      <c r="BM409" s="155" t="s">
        <v>1353</v>
      </c>
    </row>
    <row r="410" spans="1:65" s="2" customFormat="1">
      <c r="A410" s="32"/>
      <c r="B410" s="33"/>
      <c r="C410" s="32"/>
      <c r="D410" s="157" t="s">
        <v>143</v>
      </c>
      <c r="E410" s="32"/>
      <c r="F410" s="158"/>
      <c r="G410" s="32"/>
      <c r="H410" s="32"/>
      <c r="I410" s="159"/>
      <c r="J410" s="32"/>
      <c r="K410" s="32"/>
      <c r="L410" s="33"/>
      <c r="M410" s="160"/>
      <c r="N410" s="161"/>
      <c r="O410" s="58"/>
      <c r="P410" s="58"/>
      <c r="Q410" s="58"/>
      <c r="R410" s="58"/>
      <c r="S410" s="58"/>
      <c r="T410" s="59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T410" s="17" t="s">
        <v>143</v>
      </c>
      <c r="AU410" s="17" t="s">
        <v>88</v>
      </c>
    </row>
    <row r="411" spans="1:65" s="13" customFormat="1">
      <c r="B411" s="162"/>
      <c r="D411" s="157" t="s">
        <v>145</v>
      </c>
      <c r="E411" s="163" t="s">
        <v>1</v>
      </c>
      <c r="F411" s="164" t="s">
        <v>1136</v>
      </c>
      <c r="H411" s="165">
        <v>2</v>
      </c>
      <c r="I411" s="166"/>
      <c r="L411" s="162"/>
      <c r="M411" s="167"/>
      <c r="N411" s="168"/>
      <c r="O411" s="168"/>
      <c r="P411" s="168"/>
      <c r="Q411" s="168"/>
      <c r="R411" s="168"/>
      <c r="S411" s="168"/>
      <c r="T411" s="169"/>
      <c r="AT411" s="163" t="s">
        <v>145</v>
      </c>
      <c r="AU411" s="163" t="s">
        <v>88</v>
      </c>
      <c r="AV411" s="13" t="s">
        <v>88</v>
      </c>
      <c r="AW411" s="13" t="s">
        <v>31</v>
      </c>
      <c r="AX411" s="13" t="s">
        <v>85</v>
      </c>
      <c r="AY411" s="163" t="s">
        <v>134</v>
      </c>
    </row>
    <row r="412" spans="1:65" s="2" customFormat="1" ht="16.5" customHeight="1">
      <c r="A412" s="32"/>
      <c r="B412" s="143"/>
      <c r="C412" s="144">
        <v>79</v>
      </c>
      <c r="D412" s="144" t="s">
        <v>136</v>
      </c>
      <c r="E412" s="203" t="s">
        <v>1151</v>
      </c>
      <c r="F412" s="146" t="s">
        <v>1152</v>
      </c>
      <c r="G412" s="147" t="s">
        <v>139</v>
      </c>
      <c r="H412" s="148">
        <v>6</v>
      </c>
      <c r="I412" s="149"/>
      <c r="J412" s="150">
        <f>ROUND(I412*H412,2)</f>
        <v>0</v>
      </c>
      <c r="K412" s="146" t="s">
        <v>140</v>
      </c>
      <c r="L412" s="33"/>
      <c r="M412" s="151" t="s">
        <v>1</v>
      </c>
      <c r="N412" s="152" t="s">
        <v>42</v>
      </c>
      <c r="O412" s="58"/>
      <c r="P412" s="153">
        <f>O412*H412</f>
        <v>0</v>
      </c>
      <c r="Q412" s="153">
        <v>3.3E-4</v>
      </c>
      <c r="R412" s="153">
        <f>Q412*H412</f>
        <v>1.98E-3</v>
      </c>
      <c r="S412" s="153">
        <v>0</v>
      </c>
      <c r="T412" s="154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55" t="s">
        <v>141</v>
      </c>
      <c r="AT412" s="155" t="s">
        <v>136</v>
      </c>
      <c r="AU412" s="155" t="s">
        <v>88</v>
      </c>
      <c r="AY412" s="17" t="s">
        <v>134</v>
      </c>
      <c r="BE412" s="156">
        <f>IF(N412="základní",J412,0)</f>
        <v>0</v>
      </c>
      <c r="BF412" s="156">
        <f>IF(N412="snížená",J412,0)</f>
        <v>0</v>
      </c>
      <c r="BG412" s="156">
        <f>IF(N412="zákl. přenesená",J412,0)</f>
        <v>0</v>
      </c>
      <c r="BH412" s="156">
        <f>IF(N412="sníž. přenesená",J412,0)</f>
        <v>0</v>
      </c>
      <c r="BI412" s="156">
        <f>IF(N412="nulová",J412,0)</f>
        <v>0</v>
      </c>
      <c r="BJ412" s="17" t="s">
        <v>85</v>
      </c>
      <c r="BK412" s="156">
        <f>ROUND(I412*H412,2)</f>
        <v>0</v>
      </c>
      <c r="BL412" s="17" t="s">
        <v>141</v>
      </c>
      <c r="BM412" s="155" t="s">
        <v>1354</v>
      </c>
    </row>
    <row r="413" spans="1:65" s="2" customFormat="1">
      <c r="A413" s="32"/>
      <c r="B413" s="33"/>
      <c r="C413" s="32"/>
      <c r="D413" s="157" t="s">
        <v>143</v>
      </c>
      <c r="E413" s="32"/>
      <c r="F413" s="158" t="s">
        <v>1154</v>
      </c>
      <c r="G413" s="32"/>
      <c r="H413" s="32"/>
      <c r="I413" s="159"/>
      <c r="J413" s="32"/>
      <c r="K413" s="32"/>
      <c r="L413" s="33"/>
      <c r="M413" s="160"/>
      <c r="N413" s="161"/>
      <c r="O413" s="58"/>
      <c r="P413" s="58"/>
      <c r="Q413" s="58"/>
      <c r="R413" s="58"/>
      <c r="S413" s="58"/>
      <c r="T413" s="59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T413" s="17" t="s">
        <v>143</v>
      </c>
      <c r="AU413" s="17" t="s">
        <v>88</v>
      </c>
    </row>
    <row r="414" spans="1:65" s="14" customFormat="1">
      <c r="B414" s="170"/>
      <c r="D414" s="157" t="s">
        <v>145</v>
      </c>
      <c r="E414" s="171" t="s">
        <v>1</v>
      </c>
      <c r="F414" s="172" t="s">
        <v>1155</v>
      </c>
      <c r="H414" s="171" t="s">
        <v>1</v>
      </c>
      <c r="I414" s="173"/>
      <c r="L414" s="170"/>
      <c r="M414" s="174"/>
      <c r="N414" s="175"/>
      <c r="O414" s="175"/>
      <c r="P414" s="175"/>
      <c r="Q414" s="175"/>
      <c r="R414" s="175"/>
      <c r="S414" s="175"/>
      <c r="T414" s="176"/>
      <c r="AT414" s="171" t="s">
        <v>145</v>
      </c>
      <c r="AU414" s="171" t="s">
        <v>88</v>
      </c>
      <c r="AV414" s="14" t="s">
        <v>85</v>
      </c>
      <c r="AW414" s="14" t="s">
        <v>31</v>
      </c>
      <c r="AX414" s="14" t="s">
        <v>77</v>
      </c>
      <c r="AY414" s="171" t="s">
        <v>134</v>
      </c>
    </row>
    <row r="415" spans="1:65" s="13" customFormat="1">
      <c r="B415" s="162"/>
      <c r="D415" s="157" t="s">
        <v>145</v>
      </c>
      <c r="E415" s="163" t="s">
        <v>1</v>
      </c>
      <c r="F415" s="164" t="s">
        <v>1355</v>
      </c>
      <c r="H415" s="165">
        <v>6</v>
      </c>
      <c r="I415" s="166"/>
      <c r="L415" s="162"/>
      <c r="M415" s="167"/>
      <c r="N415" s="168"/>
      <c r="O415" s="168"/>
      <c r="P415" s="168"/>
      <c r="Q415" s="168"/>
      <c r="R415" s="168"/>
      <c r="S415" s="168"/>
      <c r="T415" s="169"/>
      <c r="AT415" s="163" t="s">
        <v>145</v>
      </c>
      <c r="AU415" s="163" t="s">
        <v>88</v>
      </c>
      <c r="AV415" s="13" t="s">
        <v>88</v>
      </c>
      <c r="AW415" s="13" t="s">
        <v>31</v>
      </c>
      <c r="AX415" s="13" t="s">
        <v>85</v>
      </c>
      <c r="AY415" s="163" t="s">
        <v>134</v>
      </c>
    </row>
    <row r="416" spans="1:65" s="2" customFormat="1" ht="16.5" customHeight="1">
      <c r="A416" s="32"/>
      <c r="B416" s="143"/>
      <c r="C416" s="144">
        <v>80</v>
      </c>
      <c r="D416" s="144" t="s">
        <v>136</v>
      </c>
      <c r="E416" s="145" t="s">
        <v>1157</v>
      </c>
      <c r="F416" s="146" t="s">
        <v>1158</v>
      </c>
      <c r="G416" s="147" t="s">
        <v>177</v>
      </c>
      <c r="H416" s="148">
        <v>215.4</v>
      </c>
      <c r="I416" s="149"/>
      <c r="J416" s="150">
        <f>ROUND(I416*H416,2)</f>
        <v>0</v>
      </c>
      <c r="K416" s="146" t="s">
        <v>140</v>
      </c>
      <c r="L416" s="33"/>
      <c r="M416" s="151" t="s">
        <v>1</v>
      </c>
      <c r="N416" s="152" t="s">
        <v>42</v>
      </c>
      <c r="O416" s="58"/>
      <c r="P416" s="153">
        <f>O416*H416</f>
        <v>0</v>
      </c>
      <c r="Q416" s="153">
        <v>1.9000000000000001E-4</v>
      </c>
      <c r="R416" s="153">
        <f>Q416*H416</f>
        <v>4.0926000000000004E-2</v>
      </c>
      <c r="S416" s="153">
        <v>0</v>
      </c>
      <c r="T416" s="154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55" t="s">
        <v>141</v>
      </c>
      <c r="AT416" s="155" t="s">
        <v>136</v>
      </c>
      <c r="AU416" s="155" t="s">
        <v>88</v>
      </c>
      <c r="AY416" s="17" t="s">
        <v>134</v>
      </c>
      <c r="BE416" s="156">
        <f>IF(N416="základní",J416,0)</f>
        <v>0</v>
      </c>
      <c r="BF416" s="156">
        <f>IF(N416="snížená",J416,0)</f>
        <v>0</v>
      </c>
      <c r="BG416" s="156">
        <f>IF(N416="zákl. přenesená",J416,0)</f>
        <v>0</v>
      </c>
      <c r="BH416" s="156">
        <f>IF(N416="sníž. přenesená",J416,0)</f>
        <v>0</v>
      </c>
      <c r="BI416" s="156">
        <f>IF(N416="nulová",J416,0)</f>
        <v>0</v>
      </c>
      <c r="BJ416" s="17" t="s">
        <v>85</v>
      </c>
      <c r="BK416" s="156">
        <f>ROUND(I416*H416,2)</f>
        <v>0</v>
      </c>
      <c r="BL416" s="17" t="s">
        <v>141</v>
      </c>
      <c r="BM416" s="155" t="s">
        <v>1159</v>
      </c>
    </row>
    <row r="417" spans="1:65" s="2" customFormat="1">
      <c r="A417" s="32"/>
      <c r="B417" s="33"/>
      <c r="C417" s="32"/>
      <c r="D417" s="157" t="s">
        <v>143</v>
      </c>
      <c r="E417" s="32"/>
      <c r="F417" s="158" t="s">
        <v>1160</v>
      </c>
      <c r="G417" s="32"/>
      <c r="H417" s="32"/>
      <c r="I417" s="159"/>
      <c r="J417" s="32"/>
      <c r="K417" s="32"/>
      <c r="L417" s="33"/>
      <c r="M417" s="160"/>
      <c r="N417" s="161"/>
      <c r="O417" s="58"/>
      <c r="P417" s="58"/>
      <c r="Q417" s="58"/>
      <c r="R417" s="58"/>
      <c r="S417" s="58"/>
      <c r="T417" s="59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T417" s="17" t="s">
        <v>143</v>
      </c>
      <c r="AU417" s="17" t="s">
        <v>88</v>
      </c>
    </row>
    <row r="418" spans="1:65" s="13" customFormat="1">
      <c r="B418" s="162"/>
      <c r="D418" s="157" t="s">
        <v>145</v>
      </c>
      <c r="E418" s="163" t="s">
        <v>1</v>
      </c>
      <c r="F418" s="164" t="s">
        <v>1356</v>
      </c>
      <c r="H418" s="165">
        <v>207.9</v>
      </c>
      <c r="I418" s="166"/>
      <c r="L418" s="162"/>
      <c r="M418" s="167"/>
      <c r="N418" s="168"/>
      <c r="O418" s="168"/>
      <c r="P418" s="168"/>
      <c r="Q418" s="168"/>
      <c r="R418" s="168"/>
      <c r="S418" s="168"/>
      <c r="T418" s="169"/>
      <c r="AT418" s="163" t="s">
        <v>145</v>
      </c>
      <c r="AU418" s="163" t="s">
        <v>88</v>
      </c>
      <c r="AV418" s="13" t="s">
        <v>88</v>
      </c>
      <c r="AW418" s="13" t="s">
        <v>31</v>
      </c>
      <c r="AX418" s="13" t="s">
        <v>77</v>
      </c>
      <c r="AY418" s="163" t="s">
        <v>134</v>
      </c>
    </row>
    <row r="419" spans="1:65" s="13" customFormat="1">
      <c r="B419" s="162"/>
      <c r="D419" s="157" t="s">
        <v>145</v>
      </c>
      <c r="E419" s="163" t="s">
        <v>1</v>
      </c>
      <c r="F419" s="164" t="s">
        <v>1357</v>
      </c>
      <c r="H419" s="165">
        <v>7.5</v>
      </c>
      <c r="I419" s="166"/>
      <c r="L419" s="162"/>
      <c r="M419" s="167"/>
      <c r="N419" s="168"/>
      <c r="O419" s="168"/>
      <c r="P419" s="168"/>
      <c r="Q419" s="168"/>
      <c r="R419" s="168"/>
      <c r="S419" s="168"/>
      <c r="T419" s="169"/>
      <c r="AT419" s="163" t="s">
        <v>145</v>
      </c>
      <c r="AU419" s="163" t="s">
        <v>88</v>
      </c>
      <c r="AV419" s="13" t="s">
        <v>88</v>
      </c>
      <c r="AW419" s="13" t="s">
        <v>31</v>
      </c>
      <c r="AX419" s="13" t="s">
        <v>77</v>
      </c>
      <c r="AY419" s="163" t="s">
        <v>134</v>
      </c>
    </row>
    <row r="420" spans="1:65" s="15" customFormat="1">
      <c r="B420" s="177"/>
      <c r="D420" s="157" t="s">
        <v>145</v>
      </c>
      <c r="E420" s="178" t="s">
        <v>1</v>
      </c>
      <c r="F420" s="179" t="s">
        <v>167</v>
      </c>
      <c r="H420" s="180">
        <v>215.4</v>
      </c>
      <c r="I420" s="181"/>
      <c r="L420" s="177"/>
      <c r="M420" s="182"/>
      <c r="N420" s="183"/>
      <c r="O420" s="183"/>
      <c r="P420" s="183"/>
      <c r="Q420" s="183"/>
      <c r="R420" s="183"/>
      <c r="S420" s="183"/>
      <c r="T420" s="184"/>
      <c r="AT420" s="178" t="s">
        <v>145</v>
      </c>
      <c r="AU420" s="178" t="s">
        <v>88</v>
      </c>
      <c r="AV420" s="15" t="s">
        <v>141</v>
      </c>
      <c r="AW420" s="15" t="s">
        <v>31</v>
      </c>
      <c r="AX420" s="15" t="s">
        <v>85</v>
      </c>
      <c r="AY420" s="178" t="s">
        <v>134</v>
      </c>
    </row>
    <row r="421" spans="1:65" s="14" customFormat="1">
      <c r="B421" s="170"/>
      <c r="D421" s="157" t="s">
        <v>145</v>
      </c>
      <c r="E421" s="171" t="s">
        <v>1</v>
      </c>
      <c r="F421" s="172" t="s">
        <v>1163</v>
      </c>
      <c r="H421" s="171" t="s">
        <v>1</v>
      </c>
      <c r="I421" s="173"/>
      <c r="L421" s="170"/>
      <c r="M421" s="174"/>
      <c r="N421" s="175"/>
      <c r="O421" s="175"/>
      <c r="P421" s="175"/>
      <c r="Q421" s="175"/>
      <c r="R421" s="175"/>
      <c r="S421" s="175"/>
      <c r="T421" s="176"/>
      <c r="AT421" s="171" t="s">
        <v>145</v>
      </c>
      <c r="AU421" s="171" t="s">
        <v>88</v>
      </c>
      <c r="AV421" s="14" t="s">
        <v>85</v>
      </c>
      <c r="AW421" s="14" t="s">
        <v>31</v>
      </c>
      <c r="AX421" s="14" t="s">
        <v>77</v>
      </c>
      <c r="AY421" s="171" t="s">
        <v>134</v>
      </c>
    </row>
    <row r="422" spans="1:65" s="2" customFormat="1" ht="16.5" customHeight="1">
      <c r="A422" s="32"/>
      <c r="B422" s="143"/>
      <c r="C422" s="144">
        <v>81</v>
      </c>
      <c r="D422" s="144" t="s">
        <v>136</v>
      </c>
      <c r="E422" s="145" t="s">
        <v>1164</v>
      </c>
      <c r="F422" s="146" t="s">
        <v>1165</v>
      </c>
      <c r="G422" s="147" t="s">
        <v>177</v>
      </c>
      <c r="H422" s="148">
        <v>207.9</v>
      </c>
      <c r="I422" s="149"/>
      <c r="J422" s="150">
        <f>ROUND(I422*H422,2)</f>
        <v>0</v>
      </c>
      <c r="K422" s="146" t="s">
        <v>140</v>
      </c>
      <c r="L422" s="33"/>
      <c r="M422" s="151" t="s">
        <v>1</v>
      </c>
      <c r="N422" s="152" t="s">
        <v>42</v>
      </c>
      <c r="O422" s="58"/>
      <c r="P422" s="153">
        <f>O422*H422</f>
        <v>0</v>
      </c>
      <c r="Q422" s="153">
        <v>9.0000000000000006E-5</v>
      </c>
      <c r="R422" s="153">
        <f>Q422*H422</f>
        <v>1.8711000000000002E-2</v>
      </c>
      <c r="S422" s="153">
        <v>0</v>
      </c>
      <c r="T422" s="154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55" t="s">
        <v>141</v>
      </c>
      <c r="AT422" s="155" t="s">
        <v>136</v>
      </c>
      <c r="AU422" s="155" t="s">
        <v>88</v>
      </c>
      <c r="AY422" s="17" t="s">
        <v>134</v>
      </c>
      <c r="BE422" s="156">
        <f>IF(N422="základní",J422,0)</f>
        <v>0</v>
      </c>
      <c r="BF422" s="156">
        <f>IF(N422="snížená",J422,0)</f>
        <v>0</v>
      </c>
      <c r="BG422" s="156">
        <f>IF(N422="zákl. přenesená",J422,0)</f>
        <v>0</v>
      </c>
      <c r="BH422" s="156">
        <f>IF(N422="sníž. přenesená",J422,0)</f>
        <v>0</v>
      </c>
      <c r="BI422" s="156">
        <f>IF(N422="nulová",J422,0)</f>
        <v>0</v>
      </c>
      <c r="BJ422" s="17" t="s">
        <v>85</v>
      </c>
      <c r="BK422" s="156">
        <f>ROUND(I422*H422,2)</f>
        <v>0</v>
      </c>
      <c r="BL422" s="17" t="s">
        <v>141</v>
      </c>
      <c r="BM422" s="155" t="s">
        <v>1166</v>
      </c>
    </row>
    <row r="423" spans="1:65" s="2" customFormat="1">
      <c r="A423" s="32"/>
      <c r="B423" s="33"/>
      <c r="C423" s="32"/>
      <c r="D423" s="157" t="s">
        <v>143</v>
      </c>
      <c r="E423" s="32"/>
      <c r="F423" s="158" t="s">
        <v>1167</v>
      </c>
      <c r="G423" s="32"/>
      <c r="H423" s="32"/>
      <c r="I423" s="159"/>
      <c r="J423" s="32"/>
      <c r="K423" s="32"/>
      <c r="L423" s="33"/>
      <c r="M423" s="160"/>
      <c r="N423" s="161"/>
      <c r="O423" s="58"/>
      <c r="P423" s="58"/>
      <c r="Q423" s="58"/>
      <c r="R423" s="58"/>
      <c r="S423" s="58"/>
      <c r="T423" s="59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T423" s="17" t="s">
        <v>143</v>
      </c>
      <c r="AU423" s="17" t="s">
        <v>88</v>
      </c>
    </row>
    <row r="424" spans="1:65" s="13" customFormat="1">
      <c r="B424" s="162"/>
      <c r="D424" s="157" t="s">
        <v>145</v>
      </c>
      <c r="E424" s="163" t="s">
        <v>1</v>
      </c>
      <c r="F424" s="164" t="s">
        <v>1358</v>
      </c>
      <c r="H424" s="165">
        <v>207.9</v>
      </c>
      <c r="I424" s="166"/>
      <c r="L424" s="162"/>
      <c r="M424" s="167"/>
      <c r="N424" s="168"/>
      <c r="O424" s="168"/>
      <c r="P424" s="168"/>
      <c r="Q424" s="168"/>
      <c r="R424" s="168"/>
      <c r="S424" s="168"/>
      <c r="T424" s="169"/>
      <c r="AT424" s="163" t="s">
        <v>145</v>
      </c>
      <c r="AU424" s="163" t="s">
        <v>88</v>
      </c>
      <c r="AV424" s="13" t="s">
        <v>88</v>
      </c>
      <c r="AW424" s="13" t="s">
        <v>31</v>
      </c>
      <c r="AX424" s="13" t="s">
        <v>85</v>
      </c>
      <c r="AY424" s="163" t="s">
        <v>134</v>
      </c>
    </row>
    <row r="425" spans="1:65" s="14" customFormat="1">
      <c r="B425" s="170"/>
      <c r="D425" s="157" t="s">
        <v>145</v>
      </c>
      <c r="E425" s="171" t="s">
        <v>1</v>
      </c>
      <c r="F425" s="172" t="s">
        <v>1169</v>
      </c>
      <c r="H425" s="171" t="s">
        <v>1</v>
      </c>
      <c r="I425" s="173"/>
      <c r="L425" s="170"/>
      <c r="M425" s="174"/>
      <c r="N425" s="175"/>
      <c r="O425" s="175"/>
      <c r="P425" s="175"/>
      <c r="Q425" s="175"/>
      <c r="R425" s="175"/>
      <c r="S425" s="175"/>
      <c r="T425" s="176"/>
      <c r="AT425" s="171" t="s">
        <v>145</v>
      </c>
      <c r="AU425" s="171" t="s">
        <v>88</v>
      </c>
      <c r="AV425" s="14" t="s">
        <v>85</v>
      </c>
      <c r="AW425" s="14" t="s">
        <v>31</v>
      </c>
      <c r="AX425" s="14" t="s">
        <v>77</v>
      </c>
      <c r="AY425" s="171" t="s">
        <v>134</v>
      </c>
    </row>
    <row r="426" spans="1:65" s="12" customFormat="1" ht="22.9" customHeight="1">
      <c r="B426" s="130"/>
      <c r="D426" s="131" t="s">
        <v>76</v>
      </c>
      <c r="E426" s="141" t="s">
        <v>197</v>
      </c>
      <c r="F426" s="141" t="s">
        <v>622</v>
      </c>
      <c r="I426" s="133"/>
      <c r="J426" s="142">
        <f>BK426</f>
        <v>0</v>
      </c>
      <c r="L426" s="130"/>
      <c r="M426" s="135"/>
      <c r="N426" s="136"/>
      <c r="O426" s="136"/>
      <c r="P426" s="137">
        <f>SUM(P427:P436)</f>
        <v>0</v>
      </c>
      <c r="Q426" s="136"/>
      <c r="R426" s="137">
        <f>SUM(R427:R436)</f>
        <v>1.3480000000000001</v>
      </c>
      <c r="S426" s="136"/>
      <c r="T426" s="138">
        <f>SUM(T427:T436)</f>
        <v>0</v>
      </c>
      <c r="AR426" s="131" t="s">
        <v>85</v>
      </c>
      <c r="AT426" s="139" t="s">
        <v>76</v>
      </c>
      <c r="AU426" s="139" t="s">
        <v>85</v>
      </c>
      <c r="AY426" s="131" t="s">
        <v>134</v>
      </c>
      <c r="BK426" s="140">
        <f>SUM(BK427:BK436)</f>
        <v>0</v>
      </c>
    </row>
    <row r="427" spans="1:65" s="2" customFormat="1" ht="16.5" customHeight="1">
      <c r="A427" s="32"/>
      <c r="B427" s="143"/>
      <c r="C427" s="144">
        <v>82</v>
      </c>
      <c r="D427" s="144" t="s">
        <v>136</v>
      </c>
      <c r="E427" s="145" t="s">
        <v>624</v>
      </c>
      <c r="F427" s="146" t="s">
        <v>625</v>
      </c>
      <c r="G427" s="147" t="s">
        <v>177</v>
      </c>
      <c r="H427" s="148">
        <v>8</v>
      </c>
      <c r="I427" s="149"/>
      <c r="J427" s="150">
        <f>ROUND(I427*H427,2)</f>
        <v>0</v>
      </c>
      <c r="K427" s="146" t="s">
        <v>140</v>
      </c>
      <c r="L427" s="33"/>
      <c r="M427" s="151" t="s">
        <v>1</v>
      </c>
      <c r="N427" s="152" t="s">
        <v>42</v>
      </c>
      <c r="O427" s="58"/>
      <c r="P427" s="153">
        <f>O427*H427</f>
        <v>0</v>
      </c>
      <c r="Q427" s="153">
        <v>0.16850000000000001</v>
      </c>
      <c r="R427" s="153">
        <f>Q427*H427</f>
        <v>1.3480000000000001</v>
      </c>
      <c r="S427" s="153">
        <v>0</v>
      </c>
      <c r="T427" s="154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55" t="s">
        <v>141</v>
      </c>
      <c r="AT427" s="155" t="s">
        <v>136</v>
      </c>
      <c r="AU427" s="155" t="s">
        <v>88</v>
      </c>
      <c r="AY427" s="17" t="s">
        <v>134</v>
      </c>
      <c r="BE427" s="156">
        <f>IF(N427="základní",J427,0)</f>
        <v>0</v>
      </c>
      <c r="BF427" s="156">
        <f>IF(N427="snížená",J427,0)</f>
        <v>0</v>
      </c>
      <c r="BG427" s="156">
        <f>IF(N427="zákl. přenesená",J427,0)</f>
        <v>0</v>
      </c>
      <c r="BH427" s="156">
        <f>IF(N427="sníž. přenesená",J427,0)</f>
        <v>0</v>
      </c>
      <c r="BI427" s="156">
        <f>IF(N427="nulová",J427,0)</f>
        <v>0</v>
      </c>
      <c r="BJ427" s="17" t="s">
        <v>85</v>
      </c>
      <c r="BK427" s="156">
        <f>ROUND(I427*H427,2)</f>
        <v>0</v>
      </c>
      <c r="BL427" s="17" t="s">
        <v>141</v>
      </c>
      <c r="BM427" s="155" t="s">
        <v>1359</v>
      </c>
    </row>
    <row r="428" spans="1:65" s="2" customFormat="1" ht="19.5">
      <c r="A428" s="32"/>
      <c r="B428" s="33"/>
      <c r="C428" s="32"/>
      <c r="D428" s="157" t="s">
        <v>143</v>
      </c>
      <c r="E428" s="32"/>
      <c r="F428" s="158" t="s">
        <v>627</v>
      </c>
      <c r="G428" s="32"/>
      <c r="H428" s="32"/>
      <c r="I428" s="159"/>
      <c r="J428" s="32"/>
      <c r="K428" s="32"/>
      <c r="L428" s="33"/>
      <c r="M428" s="160"/>
      <c r="N428" s="161"/>
      <c r="O428" s="58"/>
      <c r="P428" s="58"/>
      <c r="Q428" s="58"/>
      <c r="R428" s="58"/>
      <c r="S428" s="58"/>
      <c r="T428" s="59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T428" s="17" t="s">
        <v>143</v>
      </c>
      <c r="AU428" s="17" t="s">
        <v>88</v>
      </c>
    </row>
    <row r="429" spans="1:65" s="14" customFormat="1">
      <c r="B429" s="170"/>
      <c r="D429" s="157" t="s">
        <v>145</v>
      </c>
      <c r="E429" s="171" t="s">
        <v>1</v>
      </c>
      <c r="F429" s="172" t="s">
        <v>628</v>
      </c>
      <c r="H429" s="171" t="s">
        <v>1</v>
      </c>
      <c r="I429" s="173"/>
      <c r="L429" s="170"/>
      <c r="M429" s="174"/>
      <c r="N429" s="175"/>
      <c r="O429" s="175"/>
      <c r="P429" s="175"/>
      <c r="Q429" s="175"/>
      <c r="R429" s="175"/>
      <c r="S429" s="175"/>
      <c r="T429" s="176"/>
      <c r="AT429" s="171" t="s">
        <v>145</v>
      </c>
      <c r="AU429" s="171" t="s">
        <v>88</v>
      </c>
      <c r="AV429" s="14" t="s">
        <v>85</v>
      </c>
      <c r="AW429" s="14" t="s">
        <v>31</v>
      </c>
      <c r="AX429" s="14" t="s">
        <v>77</v>
      </c>
      <c r="AY429" s="171" t="s">
        <v>134</v>
      </c>
    </row>
    <row r="430" spans="1:65" s="13" customFormat="1">
      <c r="B430" s="162"/>
      <c r="D430" s="157" t="s">
        <v>145</v>
      </c>
      <c r="E430" s="163" t="s">
        <v>1</v>
      </c>
      <c r="F430" s="164" t="s">
        <v>1360</v>
      </c>
      <c r="H430" s="165">
        <v>8</v>
      </c>
      <c r="I430" s="166"/>
      <c r="L430" s="162"/>
      <c r="M430" s="167"/>
      <c r="N430" s="168"/>
      <c r="O430" s="168"/>
      <c r="P430" s="168"/>
      <c r="Q430" s="168"/>
      <c r="R430" s="168"/>
      <c r="S430" s="168"/>
      <c r="T430" s="169"/>
      <c r="AT430" s="163" t="s">
        <v>145</v>
      </c>
      <c r="AU430" s="163" t="s">
        <v>88</v>
      </c>
      <c r="AV430" s="13" t="s">
        <v>88</v>
      </c>
      <c r="AW430" s="13" t="s">
        <v>31</v>
      </c>
      <c r="AX430" s="13" t="s">
        <v>85</v>
      </c>
      <c r="AY430" s="163" t="s">
        <v>134</v>
      </c>
    </row>
    <row r="431" spans="1:65" s="2" customFormat="1" ht="16.5" customHeight="1">
      <c r="A431" s="32"/>
      <c r="B431" s="143"/>
      <c r="C431" s="144">
        <v>83</v>
      </c>
      <c r="D431" s="144" t="s">
        <v>136</v>
      </c>
      <c r="E431" s="145" t="s">
        <v>631</v>
      </c>
      <c r="F431" s="146" t="s">
        <v>632</v>
      </c>
      <c r="G431" s="147" t="s">
        <v>177</v>
      </c>
      <c r="H431" s="148">
        <v>43.6</v>
      </c>
      <c r="I431" s="149"/>
      <c r="J431" s="150">
        <f>ROUND(I431*H431,2)</f>
        <v>0</v>
      </c>
      <c r="K431" s="146" t="s">
        <v>140</v>
      </c>
      <c r="L431" s="33"/>
      <c r="M431" s="151" t="s">
        <v>1</v>
      </c>
      <c r="N431" s="152" t="s">
        <v>42</v>
      </c>
      <c r="O431" s="58"/>
      <c r="P431" s="153">
        <f>O431*H431</f>
        <v>0</v>
      </c>
      <c r="Q431" s="153">
        <v>0</v>
      </c>
      <c r="R431" s="153">
        <f>Q431*H431</f>
        <v>0</v>
      </c>
      <c r="S431" s="153">
        <v>0</v>
      </c>
      <c r="T431" s="154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55" t="s">
        <v>141</v>
      </c>
      <c r="AT431" s="155" t="s">
        <v>136</v>
      </c>
      <c r="AU431" s="155" t="s">
        <v>88</v>
      </c>
      <c r="AY431" s="17" t="s">
        <v>134</v>
      </c>
      <c r="BE431" s="156">
        <f>IF(N431="základní",J431,0)</f>
        <v>0</v>
      </c>
      <c r="BF431" s="156">
        <f>IF(N431="snížená",J431,0)</f>
        <v>0</v>
      </c>
      <c r="BG431" s="156">
        <f>IF(N431="zákl. přenesená",J431,0)</f>
        <v>0</v>
      </c>
      <c r="BH431" s="156">
        <f>IF(N431="sníž. přenesená",J431,0)</f>
        <v>0</v>
      </c>
      <c r="BI431" s="156">
        <f>IF(N431="nulová",J431,0)</f>
        <v>0</v>
      </c>
      <c r="BJ431" s="17" t="s">
        <v>85</v>
      </c>
      <c r="BK431" s="156">
        <f>ROUND(I431*H431,2)</f>
        <v>0</v>
      </c>
      <c r="BL431" s="17" t="s">
        <v>141</v>
      </c>
      <c r="BM431" s="155" t="s">
        <v>1170</v>
      </c>
    </row>
    <row r="432" spans="1:65" s="2" customFormat="1">
      <c r="A432" s="32"/>
      <c r="B432" s="33"/>
      <c r="C432" s="32"/>
      <c r="D432" s="157" t="s">
        <v>143</v>
      </c>
      <c r="E432" s="32"/>
      <c r="F432" s="158" t="s">
        <v>634</v>
      </c>
      <c r="G432" s="32"/>
      <c r="H432" s="32"/>
      <c r="I432" s="159"/>
      <c r="J432" s="32"/>
      <c r="K432" s="32"/>
      <c r="L432" s="33"/>
      <c r="M432" s="160"/>
      <c r="N432" s="161"/>
      <c r="O432" s="58"/>
      <c r="P432" s="58"/>
      <c r="Q432" s="58"/>
      <c r="R432" s="58"/>
      <c r="S432" s="58"/>
      <c r="T432" s="59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T432" s="17" t="s">
        <v>143</v>
      </c>
      <c r="AU432" s="17" t="s">
        <v>88</v>
      </c>
    </row>
    <row r="433" spans="1:65" s="13" customFormat="1">
      <c r="B433" s="162"/>
      <c r="D433" s="157" t="s">
        <v>145</v>
      </c>
      <c r="E433" s="163" t="s">
        <v>1</v>
      </c>
      <c r="F433" s="164" t="s">
        <v>1361</v>
      </c>
      <c r="H433" s="165">
        <v>43.6</v>
      </c>
      <c r="I433" s="166"/>
      <c r="L433" s="162"/>
      <c r="M433" s="167"/>
      <c r="N433" s="168"/>
      <c r="O433" s="168"/>
      <c r="P433" s="168"/>
      <c r="Q433" s="168"/>
      <c r="R433" s="168"/>
      <c r="S433" s="168"/>
      <c r="T433" s="169"/>
      <c r="AT433" s="163" t="s">
        <v>145</v>
      </c>
      <c r="AU433" s="163" t="s">
        <v>88</v>
      </c>
      <c r="AV433" s="13" t="s">
        <v>88</v>
      </c>
      <c r="AW433" s="13" t="s">
        <v>31</v>
      </c>
      <c r="AX433" s="13" t="s">
        <v>85</v>
      </c>
      <c r="AY433" s="163" t="s">
        <v>134</v>
      </c>
    </row>
    <row r="434" spans="1:65" s="2" customFormat="1" ht="16.5" customHeight="1">
      <c r="A434" s="32"/>
      <c r="B434" s="143"/>
      <c r="C434" s="144">
        <v>84</v>
      </c>
      <c r="D434" s="144" t="s">
        <v>136</v>
      </c>
      <c r="E434" s="145" t="s">
        <v>644</v>
      </c>
      <c r="F434" s="146" t="s">
        <v>645</v>
      </c>
      <c r="G434" s="147" t="s">
        <v>177</v>
      </c>
      <c r="H434" s="148">
        <v>8</v>
      </c>
      <c r="I434" s="149"/>
      <c r="J434" s="150">
        <f>ROUND(I434*H434,2)</f>
        <v>0</v>
      </c>
      <c r="K434" s="146" t="s">
        <v>140</v>
      </c>
      <c r="L434" s="33"/>
      <c r="M434" s="151" t="s">
        <v>1</v>
      </c>
      <c r="N434" s="152" t="s">
        <v>42</v>
      </c>
      <c r="O434" s="58"/>
      <c r="P434" s="153">
        <f>O434*H434</f>
        <v>0</v>
      </c>
      <c r="Q434" s="153">
        <v>0</v>
      </c>
      <c r="R434" s="153">
        <f>Q434*H434</f>
        <v>0</v>
      </c>
      <c r="S434" s="153">
        <v>0</v>
      </c>
      <c r="T434" s="154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55" t="s">
        <v>141</v>
      </c>
      <c r="AT434" s="155" t="s">
        <v>136</v>
      </c>
      <c r="AU434" s="155" t="s">
        <v>88</v>
      </c>
      <c r="AY434" s="17" t="s">
        <v>134</v>
      </c>
      <c r="BE434" s="156">
        <f>IF(N434="základní",J434,0)</f>
        <v>0</v>
      </c>
      <c r="BF434" s="156">
        <f>IF(N434="snížená",J434,0)</f>
        <v>0</v>
      </c>
      <c r="BG434" s="156">
        <f>IF(N434="zákl. přenesená",J434,0)</f>
        <v>0</v>
      </c>
      <c r="BH434" s="156">
        <f>IF(N434="sníž. přenesená",J434,0)</f>
        <v>0</v>
      </c>
      <c r="BI434" s="156">
        <f>IF(N434="nulová",J434,0)</f>
        <v>0</v>
      </c>
      <c r="BJ434" s="17" t="s">
        <v>85</v>
      </c>
      <c r="BK434" s="156">
        <f>ROUND(I434*H434,2)</f>
        <v>0</v>
      </c>
      <c r="BL434" s="17" t="s">
        <v>141</v>
      </c>
      <c r="BM434" s="155" t="s">
        <v>1362</v>
      </c>
    </row>
    <row r="435" spans="1:65" s="2" customFormat="1" ht="19.5">
      <c r="A435" s="32"/>
      <c r="B435" s="33"/>
      <c r="C435" s="32"/>
      <c r="D435" s="157" t="s">
        <v>143</v>
      </c>
      <c r="E435" s="32"/>
      <c r="F435" s="158" t="s">
        <v>647</v>
      </c>
      <c r="G435" s="32"/>
      <c r="H435" s="32"/>
      <c r="I435" s="159"/>
      <c r="J435" s="32"/>
      <c r="K435" s="32"/>
      <c r="L435" s="33"/>
      <c r="M435" s="160"/>
      <c r="N435" s="161"/>
      <c r="O435" s="58"/>
      <c r="P435" s="58"/>
      <c r="Q435" s="58"/>
      <c r="R435" s="58"/>
      <c r="S435" s="58"/>
      <c r="T435" s="59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T435" s="17" t="s">
        <v>143</v>
      </c>
      <c r="AU435" s="17" t="s">
        <v>88</v>
      </c>
    </row>
    <row r="436" spans="1:65" s="13" customFormat="1">
      <c r="B436" s="162"/>
      <c r="D436" s="157" t="s">
        <v>145</v>
      </c>
      <c r="E436" s="163" t="s">
        <v>1</v>
      </c>
      <c r="F436" s="164" t="s">
        <v>1363</v>
      </c>
      <c r="H436" s="165">
        <v>8</v>
      </c>
      <c r="I436" s="166"/>
      <c r="L436" s="162"/>
      <c r="M436" s="167"/>
      <c r="N436" s="168"/>
      <c r="O436" s="168"/>
      <c r="P436" s="168"/>
      <c r="Q436" s="168"/>
      <c r="R436" s="168"/>
      <c r="S436" s="168"/>
      <c r="T436" s="169"/>
      <c r="AT436" s="163" t="s">
        <v>145</v>
      </c>
      <c r="AU436" s="163" t="s">
        <v>88</v>
      </c>
      <c r="AV436" s="13" t="s">
        <v>88</v>
      </c>
      <c r="AW436" s="13" t="s">
        <v>31</v>
      </c>
      <c r="AX436" s="13" t="s">
        <v>85</v>
      </c>
      <c r="AY436" s="163" t="s">
        <v>134</v>
      </c>
    </row>
    <row r="437" spans="1:65" s="12" customFormat="1" ht="22.9" customHeight="1">
      <c r="B437" s="130"/>
      <c r="D437" s="131" t="s">
        <v>76</v>
      </c>
      <c r="E437" s="141" t="s">
        <v>649</v>
      </c>
      <c r="F437" s="141" t="s">
        <v>650</v>
      </c>
      <c r="I437" s="133"/>
      <c r="J437" s="142">
        <f>BK437</f>
        <v>0</v>
      </c>
      <c r="L437" s="130"/>
      <c r="M437" s="135"/>
      <c r="N437" s="136"/>
      <c r="O437" s="136"/>
      <c r="P437" s="137">
        <f>SUM(P438:P477)</f>
        <v>0</v>
      </c>
      <c r="Q437" s="136"/>
      <c r="R437" s="137">
        <f>SUM(R438:R477)</f>
        <v>0</v>
      </c>
      <c r="S437" s="136"/>
      <c r="T437" s="138">
        <f>SUM(T438:T477)</f>
        <v>0</v>
      </c>
      <c r="AR437" s="131" t="s">
        <v>85</v>
      </c>
      <c r="AT437" s="139" t="s">
        <v>76</v>
      </c>
      <c r="AU437" s="139" t="s">
        <v>85</v>
      </c>
      <c r="AY437" s="131" t="s">
        <v>134</v>
      </c>
      <c r="BK437" s="140">
        <f>SUM(BK438:BK477)</f>
        <v>0</v>
      </c>
    </row>
    <row r="438" spans="1:65" s="2" customFormat="1" ht="16.5" customHeight="1">
      <c r="A438" s="32"/>
      <c r="B438" s="143"/>
      <c r="C438" s="144">
        <v>85</v>
      </c>
      <c r="D438" s="144" t="s">
        <v>136</v>
      </c>
      <c r="E438" s="145" t="s">
        <v>652</v>
      </c>
      <c r="F438" s="146" t="s">
        <v>653</v>
      </c>
      <c r="G438" s="147" t="s">
        <v>289</v>
      </c>
      <c r="H438" s="148">
        <v>8.4659999999999993</v>
      </c>
      <c r="I438" s="149"/>
      <c r="J438" s="150">
        <f>ROUND(I438*H438,2)</f>
        <v>0</v>
      </c>
      <c r="K438" s="146" t="s">
        <v>140</v>
      </c>
      <c r="L438" s="33"/>
      <c r="M438" s="151" t="s">
        <v>1</v>
      </c>
      <c r="N438" s="152" t="s">
        <v>42</v>
      </c>
      <c r="O438" s="58"/>
      <c r="P438" s="153">
        <f>O438*H438</f>
        <v>0</v>
      </c>
      <c r="Q438" s="153">
        <v>0</v>
      </c>
      <c r="R438" s="153">
        <f>Q438*H438</f>
        <v>0</v>
      </c>
      <c r="S438" s="153">
        <v>0</v>
      </c>
      <c r="T438" s="154">
        <f>S438*H438</f>
        <v>0</v>
      </c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R438" s="155" t="s">
        <v>141</v>
      </c>
      <c r="AT438" s="155" t="s">
        <v>136</v>
      </c>
      <c r="AU438" s="155" t="s">
        <v>88</v>
      </c>
      <c r="AY438" s="17" t="s">
        <v>134</v>
      </c>
      <c r="BE438" s="156">
        <f>IF(N438="základní",J438,0)</f>
        <v>0</v>
      </c>
      <c r="BF438" s="156">
        <f>IF(N438="snížená",J438,0)</f>
        <v>0</v>
      </c>
      <c r="BG438" s="156">
        <f>IF(N438="zákl. přenesená",J438,0)</f>
        <v>0</v>
      </c>
      <c r="BH438" s="156">
        <f>IF(N438="sníž. přenesená",J438,0)</f>
        <v>0</v>
      </c>
      <c r="BI438" s="156">
        <f>IF(N438="nulová",J438,0)</f>
        <v>0</v>
      </c>
      <c r="BJ438" s="17" t="s">
        <v>85</v>
      </c>
      <c r="BK438" s="156">
        <f>ROUND(I438*H438,2)</f>
        <v>0</v>
      </c>
      <c r="BL438" s="17" t="s">
        <v>141</v>
      </c>
      <c r="BM438" s="155" t="s">
        <v>1194</v>
      </c>
    </row>
    <row r="439" spans="1:65" s="2" customFormat="1">
      <c r="A439" s="32"/>
      <c r="B439" s="33"/>
      <c r="C439" s="32"/>
      <c r="D439" s="157" t="s">
        <v>143</v>
      </c>
      <c r="E439" s="32"/>
      <c r="F439" s="158" t="s">
        <v>655</v>
      </c>
      <c r="G439" s="32"/>
      <c r="H439" s="32"/>
      <c r="I439" s="159"/>
      <c r="J439" s="32"/>
      <c r="K439" s="32"/>
      <c r="L439" s="33"/>
      <c r="M439" s="160"/>
      <c r="N439" s="161"/>
      <c r="O439" s="58"/>
      <c r="P439" s="58"/>
      <c r="Q439" s="58"/>
      <c r="R439" s="58"/>
      <c r="S439" s="58"/>
      <c r="T439" s="59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T439" s="17" t="s">
        <v>143</v>
      </c>
      <c r="AU439" s="17" t="s">
        <v>88</v>
      </c>
    </row>
    <row r="440" spans="1:65" s="14" customFormat="1">
      <c r="B440" s="170"/>
      <c r="D440" s="157" t="s">
        <v>145</v>
      </c>
      <c r="E440" s="171" t="s">
        <v>1</v>
      </c>
      <c r="F440" s="172" t="s">
        <v>261</v>
      </c>
      <c r="H440" s="171" t="s">
        <v>1</v>
      </c>
      <c r="I440" s="173"/>
      <c r="L440" s="170"/>
      <c r="M440" s="174"/>
      <c r="N440" s="175"/>
      <c r="O440" s="175"/>
      <c r="P440" s="175"/>
      <c r="Q440" s="175"/>
      <c r="R440" s="175"/>
      <c r="S440" s="175"/>
      <c r="T440" s="176"/>
      <c r="AT440" s="171" t="s">
        <v>145</v>
      </c>
      <c r="AU440" s="171" t="s">
        <v>88</v>
      </c>
      <c r="AV440" s="14" t="s">
        <v>85</v>
      </c>
      <c r="AW440" s="14" t="s">
        <v>31</v>
      </c>
      <c r="AX440" s="14" t="s">
        <v>77</v>
      </c>
      <c r="AY440" s="171" t="s">
        <v>134</v>
      </c>
    </row>
    <row r="441" spans="1:65" s="13" customFormat="1">
      <c r="B441" s="162"/>
      <c r="D441" s="157" t="s">
        <v>145</v>
      </c>
      <c r="E441" s="163" t="s">
        <v>1</v>
      </c>
      <c r="F441" s="164" t="s">
        <v>1364</v>
      </c>
      <c r="H441" s="165">
        <v>8.4659999999999993</v>
      </c>
      <c r="I441" s="166"/>
      <c r="L441" s="162"/>
      <c r="M441" s="167"/>
      <c r="N441" s="168"/>
      <c r="O441" s="168"/>
      <c r="P441" s="168"/>
      <c r="Q441" s="168"/>
      <c r="R441" s="168"/>
      <c r="S441" s="168"/>
      <c r="T441" s="169"/>
      <c r="AT441" s="163" t="s">
        <v>145</v>
      </c>
      <c r="AU441" s="163" t="s">
        <v>88</v>
      </c>
      <c r="AV441" s="13" t="s">
        <v>88</v>
      </c>
      <c r="AW441" s="13" t="s">
        <v>31</v>
      </c>
      <c r="AX441" s="13" t="s">
        <v>85</v>
      </c>
      <c r="AY441" s="163" t="s">
        <v>134</v>
      </c>
    </row>
    <row r="442" spans="1:65" s="2" customFormat="1" ht="16.5" customHeight="1">
      <c r="A442" s="32"/>
      <c r="B442" s="143"/>
      <c r="C442" s="144">
        <v>86</v>
      </c>
      <c r="D442" s="144" t="s">
        <v>136</v>
      </c>
      <c r="E442" s="145" t="s">
        <v>658</v>
      </c>
      <c r="F442" s="146" t="s">
        <v>659</v>
      </c>
      <c r="G442" s="147" t="s">
        <v>289</v>
      </c>
      <c r="H442" s="148">
        <v>84.66</v>
      </c>
      <c r="I442" s="149"/>
      <c r="J442" s="150">
        <f>ROUND(I442*H442,2)</f>
        <v>0</v>
      </c>
      <c r="K442" s="146" t="s">
        <v>140</v>
      </c>
      <c r="L442" s="33"/>
      <c r="M442" s="151" t="s">
        <v>1</v>
      </c>
      <c r="N442" s="152" t="s">
        <v>42</v>
      </c>
      <c r="O442" s="58"/>
      <c r="P442" s="153">
        <f>O442*H442</f>
        <v>0</v>
      </c>
      <c r="Q442" s="153">
        <v>0</v>
      </c>
      <c r="R442" s="153">
        <f>Q442*H442</f>
        <v>0</v>
      </c>
      <c r="S442" s="153">
        <v>0</v>
      </c>
      <c r="T442" s="154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55" t="s">
        <v>141</v>
      </c>
      <c r="AT442" s="155" t="s">
        <v>136</v>
      </c>
      <c r="AU442" s="155" t="s">
        <v>88</v>
      </c>
      <c r="AY442" s="17" t="s">
        <v>134</v>
      </c>
      <c r="BE442" s="156">
        <f>IF(N442="základní",J442,0)</f>
        <v>0</v>
      </c>
      <c r="BF442" s="156">
        <f>IF(N442="snížená",J442,0)</f>
        <v>0</v>
      </c>
      <c r="BG442" s="156">
        <f>IF(N442="zákl. přenesená",J442,0)</f>
        <v>0</v>
      </c>
      <c r="BH442" s="156">
        <f>IF(N442="sníž. přenesená",J442,0)</f>
        <v>0</v>
      </c>
      <c r="BI442" s="156">
        <f>IF(N442="nulová",J442,0)</f>
        <v>0</v>
      </c>
      <c r="BJ442" s="17" t="s">
        <v>85</v>
      </c>
      <c r="BK442" s="156">
        <f>ROUND(I442*H442,2)</f>
        <v>0</v>
      </c>
      <c r="BL442" s="17" t="s">
        <v>141</v>
      </c>
      <c r="BM442" s="155" t="s">
        <v>1196</v>
      </c>
    </row>
    <row r="443" spans="1:65" s="2" customFormat="1">
      <c r="A443" s="32"/>
      <c r="B443" s="33"/>
      <c r="C443" s="32"/>
      <c r="D443" s="157" t="s">
        <v>143</v>
      </c>
      <c r="E443" s="32"/>
      <c r="F443" s="158" t="s">
        <v>661</v>
      </c>
      <c r="G443" s="32"/>
      <c r="H443" s="32"/>
      <c r="I443" s="159"/>
      <c r="J443" s="32"/>
      <c r="K443" s="32"/>
      <c r="L443" s="33"/>
      <c r="M443" s="160"/>
      <c r="N443" s="161"/>
      <c r="O443" s="58"/>
      <c r="P443" s="58"/>
      <c r="Q443" s="58"/>
      <c r="R443" s="58"/>
      <c r="S443" s="58"/>
      <c r="T443" s="59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T443" s="17" t="s">
        <v>143</v>
      </c>
      <c r="AU443" s="17" t="s">
        <v>88</v>
      </c>
    </row>
    <row r="444" spans="1:65" s="14" customFormat="1">
      <c r="B444" s="170"/>
      <c r="D444" s="157" t="s">
        <v>145</v>
      </c>
      <c r="E444" s="171" t="s">
        <v>1</v>
      </c>
      <c r="F444" s="172" t="s">
        <v>261</v>
      </c>
      <c r="H444" s="171" t="s">
        <v>1</v>
      </c>
      <c r="I444" s="173"/>
      <c r="L444" s="170"/>
      <c r="M444" s="174"/>
      <c r="N444" s="175"/>
      <c r="O444" s="175"/>
      <c r="P444" s="175"/>
      <c r="Q444" s="175"/>
      <c r="R444" s="175"/>
      <c r="S444" s="175"/>
      <c r="T444" s="176"/>
      <c r="AT444" s="171" t="s">
        <v>145</v>
      </c>
      <c r="AU444" s="171" t="s">
        <v>88</v>
      </c>
      <c r="AV444" s="14" t="s">
        <v>85</v>
      </c>
      <c r="AW444" s="14" t="s">
        <v>31</v>
      </c>
      <c r="AX444" s="14" t="s">
        <v>77</v>
      </c>
      <c r="AY444" s="171" t="s">
        <v>134</v>
      </c>
    </row>
    <row r="445" spans="1:65" s="13" customFormat="1">
      <c r="B445" s="162"/>
      <c r="D445" s="157" t="s">
        <v>145</v>
      </c>
      <c r="E445" s="163" t="s">
        <v>1</v>
      </c>
      <c r="F445" s="164" t="s">
        <v>1365</v>
      </c>
      <c r="H445" s="165">
        <v>84.66</v>
      </c>
      <c r="I445" s="166"/>
      <c r="L445" s="162"/>
      <c r="M445" s="167"/>
      <c r="N445" s="168"/>
      <c r="O445" s="168"/>
      <c r="P445" s="168"/>
      <c r="Q445" s="168"/>
      <c r="R445" s="168"/>
      <c r="S445" s="168"/>
      <c r="T445" s="169"/>
      <c r="AT445" s="163" t="s">
        <v>145</v>
      </c>
      <c r="AU445" s="163" t="s">
        <v>88</v>
      </c>
      <c r="AV445" s="13" t="s">
        <v>88</v>
      </c>
      <c r="AW445" s="13" t="s">
        <v>31</v>
      </c>
      <c r="AX445" s="13" t="s">
        <v>85</v>
      </c>
      <c r="AY445" s="163" t="s">
        <v>134</v>
      </c>
    </row>
    <row r="446" spans="1:65" s="2" customFormat="1" ht="16.5" customHeight="1">
      <c r="A446" s="32"/>
      <c r="B446" s="143"/>
      <c r="C446" s="144">
        <v>87</v>
      </c>
      <c r="D446" s="144" t="s">
        <v>136</v>
      </c>
      <c r="E446" s="145" t="s">
        <v>664</v>
      </c>
      <c r="F446" s="146" t="s">
        <v>665</v>
      </c>
      <c r="G446" s="147" t="s">
        <v>289</v>
      </c>
      <c r="H446" s="148">
        <v>4.2990000000000004</v>
      </c>
      <c r="I446" s="149"/>
      <c r="J446" s="150">
        <f>ROUND(I446*H446,2)</f>
        <v>0</v>
      </c>
      <c r="K446" s="146" t="s">
        <v>140</v>
      </c>
      <c r="L446" s="33"/>
      <c r="M446" s="151" t="s">
        <v>1</v>
      </c>
      <c r="N446" s="152" t="s">
        <v>42</v>
      </c>
      <c r="O446" s="58"/>
      <c r="P446" s="153">
        <f>O446*H446</f>
        <v>0</v>
      </c>
      <c r="Q446" s="153">
        <v>0</v>
      </c>
      <c r="R446" s="153">
        <f>Q446*H446</f>
        <v>0</v>
      </c>
      <c r="S446" s="153">
        <v>0</v>
      </c>
      <c r="T446" s="154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55" t="s">
        <v>141</v>
      </c>
      <c r="AT446" s="155" t="s">
        <v>136</v>
      </c>
      <c r="AU446" s="155" t="s">
        <v>88</v>
      </c>
      <c r="AY446" s="17" t="s">
        <v>134</v>
      </c>
      <c r="BE446" s="156">
        <f>IF(N446="základní",J446,0)</f>
        <v>0</v>
      </c>
      <c r="BF446" s="156">
        <f>IF(N446="snížená",J446,0)</f>
        <v>0</v>
      </c>
      <c r="BG446" s="156">
        <f>IF(N446="zákl. přenesená",J446,0)</f>
        <v>0</v>
      </c>
      <c r="BH446" s="156">
        <f>IF(N446="sníž. přenesená",J446,0)</f>
        <v>0</v>
      </c>
      <c r="BI446" s="156">
        <f>IF(N446="nulová",J446,0)</f>
        <v>0</v>
      </c>
      <c r="BJ446" s="17" t="s">
        <v>85</v>
      </c>
      <c r="BK446" s="156">
        <f>ROUND(I446*H446,2)</f>
        <v>0</v>
      </c>
      <c r="BL446" s="17" t="s">
        <v>141</v>
      </c>
      <c r="BM446" s="155" t="s">
        <v>1198</v>
      </c>
    </row>
    <row r="447" spans="1:65" s="2" customFormat="1">
      <c r="A447" s="32"/>
      <c r="B447" s="33"/>
      <c r="C447" s="32"/>
      <c r="D447" s="157" t="s">
        <v>143</v>
      </c>
      <c r="E447" s="32"/>
      <c r="F447" s="158" t="s">
        <v>667</v>
      </c>
      <c r="G447" s="32"/>
      <c r="H447" s="32"/>
      <c r="I447" s="159"/>
      <c r="J447" s="32"/>
      <c r="K447" s="32"/>
      <c r="L447" s="33"/>
      <c r="M447" s="160"/>
      <c r="N447" s="161"/>
      <c r="O447" s="58"/>
      <c r="P447" s="58"/>
      <c r="Q447" s="58"/>
      <c r="R447" s="58"/>
      <c r="S447" s="58"/>
      <c r="T447" s="59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T447" s="17" t="s">
        <v>143</v>
      </c>
      <c r="AU447" s="17" t="s">
        <v>88</v>
      </c>
    </row>
    <row r="448" spans="1:65" s="14" customFormat="1">
      <c r="B448" s="170"/>
      <c r="D448" s="157" t="s">
        <v>145</v>
      </c>
      <c r="E448" s="171" t="s">
        <v>1</v>
      </c>
      <c r="F448" s="172" t="s">
        <v>261</v>
      </c>
      <c r="H448" s="171" t="s">
        <v>1</v>
      </c>
      <c r="I448" s="173"/>
      <c r="L448" s="170"/>
      <c r="M448" s="174"/>
      <c r="N448" s="175"/>
      <c r="O448" s="175"/>
      <c r="P448" s="175"/>
      <c r="Q448" s="175"/>
      <c r="R448" s="175"/>
      <c r="S448" s="175"/>
      <c r="T448" s="176"/>
      <c r="AT448" s="171" t="s">
        <v>145</v>
      </c>
      <c r="AU448" s="171" t="s">
        <v>88</v>
      </c>
      <c r="AV448" s="14" t="s">
        <v>85</v>
      </c>
      <c r="AW448" s="14" t="s">
        <v>31</v>
      </c>
      <c r="AX448" s="14" t="s">
        <v>77</v>
      </c>
      <c r="AY448" s="171" t="s">
        <v>134</v>
      </c>
    </row>
    <row r="449" spans="1:65" s="13" customFormat="1">
      <c r="B449" s="162"/>
      <c r="D449" s="157" t="s">
        <v>145</v>
      </c>
      <c r="E449" s="163" t="s">
        <v>1</v>
      </c>
      <c r="F449" s="164" t="s">
        <v>1366</v>
      </c>
      <c r="H449" s="165">
        <v>0.93300000000000005</v>
      </c>
      <c r="I449" s="166"/>
      <c r="L449" s="162"/>
      <c r="M449" s="167"/>
      <c r="N449" s="168"/>
      <c r="O449" s="168"/>
      <c r="P449" s="168"/>
      <c r="Q449" s="168"/>
      <c r="R449" s="168"/>
      <c r="S449" s="168"/>
      <c r="T449" s="169"/>
      <c r="AT449" s="163" t="s">
        <v>145</v>
      </c>
      <c r="AU449" s="163" t="s">
        <v>88</v>
      </c>
      <c r="AV449" s="13" t="s">
        <v>88</v>
      </c>
      <c r="AW449" s="13" t="s">
        <v>31</v>
      </c>
      <c r="AX449" s="13" t="s">
        <v>77</v>
      </c>
      <c r="AY449" s="163" t="s">
        <v>134</v>
      </c>
    </row>
    <row r="450" spans="1:65" s="13" customFormat="1">
      <c r="B450" s="162"/>
      <c r="D450" s="157" t="s">
        <v>145</v>
      </c>
      <c r="E450" s="163" t="s">
        <v>1</v>
      </c>
      <c r="F450" s="164" t="s">
        <v>1367</v>
      </c>
      <c r="H450" s="165">
        <v>3.3660000000000001</v>
      </c>
      <c r="I450" s="166"/>
      <c r="L450" s="162"/>
      <c r="M450" s="167"/>
      <c r="N450" s="168"/>
      <c r="O450" s="168"/>
      <c r="P450" s="168"/>
      <c r="Q450" s="168"/>
      <c r="R450" s="168"/>
      <c r="S450" s="168"/>
      <c r="T450" s="169"/>
      <c r="AT450" s="163" t="s">
        <v>145</v>
      </c>
      <c r="AU450" s="163" t="s">
        <v>88</v>
      </c>
      <c r="AV450" s="13" t="s">
        <v>88</v>
      </c>
      <c r="AW450" s="13" t="s">
        <v>31</v>
      </c>
      <c r="AX450" s="13" t="s">
        <v>77</v>
      </c>
      <c r="AY450" s="163" t="s">
        <v>134</v>
      </c>
    </row>
    <row r="451" spans="1:65" s="15" customFormat="1">
      <c r="B451" s="177"/>
      <c r="D451" s="157" t="s">
        <v>145</v>
      </c>
      <c r="E451" s="178" t="s">
        <v>1</v>
      </c>
      <c r="F451" s="179" t="s">
        <v>167</v>
      </c>
      <c r="H451" s="180">
        <v>4.2990000000000004</v>
      </c>
      <c r="I451" s="181"/>
      <c r="L451" s="177"/>
      <c r="M451" s="182"/>
      <c r="N451" s="183"/>
      <c r="O451" s="183"/>
      <c r="P451" s="183"/>
      <c r="Q451" s="183"/>
      <c r="R451" s="183"/>
      <c r="S451" s="183"/>
      <c r="T451" s="184"/>
      <c r="AT451" s="178" t="s">
        <v>145</v>
      </c>
      <c r="AU451" s="178" t="s">
        <v>88</v>
      </c>
      <c r="AV451" s="15" t="s">
        <v>141</v>
      </c>
      <c r="AW451" s="15" t="s">
        <v>31</v>
      </c>
      <c r="AX451" s="15" t="s">
        <v>85</v>
      </c>
      <c r="AY451" s="178" t="s">
        <v>134</v>
      </c>
    </row>
    <row r="452" spans="1:65" s="2" customFormat="1" ht="16.5" customHeight="1">
      <c r="A452" s="32"/>
      <c r="B452" s="143"/>
      <c r="C452" s="144">
        <v>88</v>
      </c>
      <c r="D452" s="144" t="s">
        <v>136</v>
      </c>
      <c r="E452" s="145" t="s">
        <v>675</v>
      </c>
      <c r="F452" s="146" t="s">
        <v>676</v>
      </c>
      <c r="G452" s="147" t="s">
        <v>289</v>
      </c>
      <c r="H452" s="148">
        <v>42.99</v>
      </c>
      <c r="I452" s="149"/>
      <c r="J452" s="150">
        <f>ROUND(I452*H452,2)</f>
        <v>0</v>
      </c>
      <c r="K452" s="146" t="s">
        <v>140</v>
      </c>
      <c r="L452" s="33"/>
      <c r="M452" s="151" t="s">
        <v>1</v>
      </c>
      <c r="N452" s="152" t="s">
        <v>42</v>
      </c>
      <c r="O452" s="58"/>
      <c r="P452" s="153">
        <f>O452*H452</f>
        <v>0</v>
      </c>
      <c r="Q452" s="153">
        <v>0</v>
      </c>
      <c r="R452" s="153">
        <f>Q452*H452</f>
        <v>0</v>
      </c>
      <c r="S452" s="153">
        <v>0</v>
      </c>
      <c r="T452" s="154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55" t="s">
        <v>141</v>
      </c>
      <c r="AT452" s="155" t="s">
        <v>136</v>
      </c>
      <c r="AU452" s="155" t="s">
        <v>88</v>
      </c>
      <c r="AY452" s="17" t="s">
        <v>134</v>
      </c>
      <c r="BE452" s="156">
        <f>IF(N452="základní",J452,0)</f>
        <v>0</v>
      </c>
      <c r="BF452" s="156">
        <f>IF(N452="snížená",J452,0)</f>
        <v>0</v>
      </c>
      <c r="BG452" s="156">
        <f>IF(N452="zákl. přenesená",J452,0)</f>
        <v>0</v>
      </c>
      <c r="BH452" s="156">
        <f>IF(N452="sníž. přenesená",J452,0)</f>
        <v>0</v>
      </c>
      <c r="BI452" s="156">
        <f>IF(N452="nulová",J452,0)</f>
        <v>0</v>
      </c>
      <c r="BJ452" s="17" t="s">
        <v>85</v>
      </c>
      <c r="BK452" s="156">
        <f>ROUND(I452*H452,2)</f>
        <v>0</v>
      </c>
      <c r="BL452" s="17" t="s">
        <v>141</v>
      </c>
      <c r="BM452" s="155" t="s">
        <v>1201</v>
      </c>
    </row>
    <row r="453" spans="1:65" s="2" customFormat="1">
      <c r="A453" s="32"/>
      <c r="B453" s="33"/>
      <c r="C453" s="32"/>
      <c r="D453" s="157" t="s">
        <v>143</v>
      </c>
      <c r="E453" s="32"/>
      <c r="F453" s="158" t="s">
        <v>661</v>
      </c>
      <c r="G453" s="32"/>
      <c r="H453" s="32"/>
      <c r="I453" s="159"/>
      <c r="J453" s="32"/>
      <c r="K453" s="32"/>
      <c r="L453" s="33"/>
      <c r="M453" s="160"/>
      <c r="N453" s="161"/>
      <c r="O453" s="58"/>
      <c r="P453" s="58"/>
      <c r="Q453" s="58"/>
      <c r="R453" s="58"/>
      <c r="S453" s="58"/>
      <c r="T453" s="59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T453" s="17" t="s">
        <v>143</v>
      </c>
      <c r="AU453" s="17" t="s">
        <v>88</v>
      </c>
    </row>
    <row r="454" spans="1:65" s="14" customFormat="1">
      <c r="B454" s="170"/>
      <c r="D454" s="157" t="s">
        <v>145</v>
      </c>
      <c r="E454" s="171" t="s">
        <v>1</v>
      </c>
      <c r="F454" s="172" t="s">
        <v>261</v>
      </c>
      <c r="H454" s="171" t="s">
        <v>1</v>
      </c>
      <c r="I454" s="173"/>
      <c r="L454" s="170"/>
      <c r="M454" s="174"/>
      <c r="N454" s="175"/>
      <c r="O454" s="175"/>
      <c r="P454" s="175"/>
      <c r="Q454" s="175"/>
      <c r="R454" s="175"/>
      <c r="S454" s="175"/>
      <c r="T454" s="176"/>
      <c r="AT454" s="171" t="s">
        <v>145</v>
      </c>
      <c r="AU454" s="171" t="s">
        <v>88</v>
      </c>
      <c r="AV454" s="14" t="s">
        <v>85</v>
      </c>
      <c r="AW454" s="14" t="s">
        <v>31</v>
      </c>
      <c r="AX454" s="14" t="s">
        <v>77</v>
      </c>
      <c r="AY454" s="171" t="s">
        <v>134</v>
      </c>
    </row>
    <row r="455" spans="1:65" s="13" customFormat="1">
      <c r="B455" s="162"/>
      <c r="D455" s="157" t="s">
        <v>145</v>
      </c>
      <c r="E455" s="163" t="s">
        <v>1</v>
      </c>
      <c r="F455" s="164" t="s">
        <v>1368</v>
      </c>
      <c r="H455" s="165">
        <v>9.33</v>
      </c>
      <c r="I455" s="166"/>
      <c r="L455" s="162"/>
      <c r="M455" s="167"/>
      <c r="N455" s="168"/>
      <c r="O455" s="168"/>
      <c r="P455" s="168"/>
      <c r="Q455" s="168"/>
      <c r="R455" s="168"/>
      <c r="S455" s="168"/>
      <c r="T455" s="169"/>
      <c r="AT455" s="163" t="s">
        <v>145</v>
      </c>
      <c r="AU455" s="163" t="s">
        <v>88</v>
      </c>
      <c r="AV455" s="13" t="s">
        <v>88</v>
      </c>
      <c r="AW455" s="13" t="s">
        <v>31</v>
      </c>
      <c r="AX455" s="13" t="s">
        <v>77</v>
      </c>
      <c r="AY455" s="163" t="s">
        <v>134</v>
      </c>
    </row>
    <row r="456" spans="1:65" s="13" customFormat="1">
      <c r="B456" s="162"/>
      <c r="D456" s="157" t="s">
        <v>145</v>
      </c>
      <c r="E456" s="163" t="s">
        <v>1</v>
      </c>
      <c r="F456" s="164" t="s">
        <v>1369</v>
      </c>
      <c r="H456" s="165">
        <v>33.659999999999997</v>
      </c>
      <c r="I456" s="166"/>
      <c r="L456" s="162"/>
      <c r="M456" s="167"/>
      <c r="N456" s="168"/>
      <c r="O456" s="168"/>
      <c r="P456" s="168"/>
      <c r="Q456" s="168"/>
      <c r="R456" s="168"/>
      <c r="S456" s="168"/>
      <c r="T456" s="169"/>
      <c r="AT456" s="163" t="s">
        <v>145</v>
      </c>
      <c r="AU456" s="163" t="s">
        <v>88</v>
      </c>
      <c r="AV456" s="13" t="s">
        <v>88</v>
      </c>
      <c r="AW456" s="13" t="s">
        <v>31</v>
      </c>
      <c r="AX456" s="13" t="s">
        <v>77</v>
      </c>
      <c r="AY456" s="163" t="s">
        <v>134</v>
      </c>
    </row>
    <row r="457" spans="1:65" s="15" customFormat="1">
      <c r="B457" s="177"/>
      <c r="D457" s="157" t="s">
        <v>145</v>
      </c>
      <c r="E457" s="178" t="s">
        <v>1</v>
      </c>
      <c r="F457" s="179" t="s">
        <v>167</v>
      </c>
      <c r="H457" s="180">
        <v>42.99</v>
      </c>
      <c r="I457" s="181"/>
      <c r="L457" s="177"/>
      <c r="M457" s="182"/>
      <c r="N457" s="183"/>
      <c r="O457" s="183"/>
      <c r="P457" s="183"/>
      <c r="Q457" s="183"/>
      <c r="R457" s="183"/>
      <c r="S457" s="183"/>
      <c r="T457" s="184"/>
      <c r="AT457" s="178" t="s">
        <v>145</v>
      </c>
      <c r="AU457" s="178" t="s">
        <v>88</v>
      </c>
      <c r="AV457" s="15" t="s">
        <v>141</v>
      </c>
      <c r="AW457" s="15" t="s">
        <v>31</v>
      </c>
      <c r="AX457" s="15" t="s">
        <v>85</v>
      </c>
      <c r="AY457" s="178" t="s">
        <v>134</v>
      </c>
    </row>
    <row r="458" spans="1:65" s="2" customFormat="1" ht="16.5" customHeight="1">
      <c r="A458" s="32"/>
      <c r="B458" s="143"/>
      <c r="C458" s="144">
        <v>89</v>
      </c>
      <c r="D458" s="144" t="s">
        <v>136</v>
      </c>
      <c r="E458" s="145" t="s">
        <v>685</v>
      </c>
      <c r="F458" s="146" t="s">
        <v>686</v>
      </c>
      <c r="G458" s="147" t="s">
        <v>289</v>
      </c>
      <c r="H458" s="148">
        <v>8.9999999999999993E-3</v>
      </c>
      <c r="I458" s="149"/>
      <c r="J458" s="150">
        <f>ROUND(I458*H458,2)</f>
        <v>0</v>
      </c>
      <c r="K458" s="146" t="s">
        <v>140</v>
      </c>
      <c r="L458" s="33"/>
      <c r="M458" s="151" t="s">
        <v>1</v>
      </c>
      <c r="N458" s="152" t="s">
        <v>42</v>
      </c>
      <c r="O458" s="58"/>
      <c r="P458" s="153">
        <f>O458*H458</f>
        <v>0</v>
      </c>
      <c r="Q458" s="153">
        <v>0</v>
      </c>
      <c r="R458" s="153">
        <f>Q458*H458</f>
        <v>0</v>
      </c>
      <c r="S458" s="153">
        <v>0</v>
      </c>
      <c r="T458" s="154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55" t="s">
        <v>141</v>
      </c>
      <c r="AT458" s="155" t="s">
        <v>136</v>
      </c>
      <c r="AU458" s="155" t="s">
        <v>88</v>
      </c>
      <c r="AY458" s="17" t="s">
        <v>134</v>
      </c>
      <c r="BE458" s="156">
        <f>IF(N458="základní",J458,0)</f>
        <v>0</v>
      </c>
      <c r="BF458" s="156">
        <f>IF(N458="snížená",J458,0)</f>
        <v>0</v>
      </c>
      <c r="BG458" s="156">
        <f>IF(N458="zákl. přenesená",J458,0)</f>
        <v>0</v>
      </c>
      <c r="BH458" s="156">
        <f>IF(N458="sníž. přenesená",J458,0)</f>
        <v>0</v>
      </c>
      <c r="BI458" s="156">
        <f>IF(N458="nulová",J458,0)</f>
        <v>0</v>
      </c>
      <c r="BJ458" s="17" t="s">
        <v>85</v>
      </c>
      <c r="BK458" s="156">
        <f>ROUND(I458*H458,2)</f>
        <v>0</v>
      </c>
      <c r="BL458" s="17" t="s">
        <v>141</v>
      </c>
      <c r="BM458" s="155" t="s">
        <v>1204</v>
      </c>
    </row>
    <row r="459" spans="1:65" s="2" customFormat="1">
      <c r="A459" s="32"/>
      <c r="B459" s="33"/>
      <c r="C459" s="32"/>
      <c r="D459" s="157" t="s">
        <v>143</v>
      </c>
      <c r="E459" s="32"/>
      <c r="F459" s="158" t="s">
        <v>688</v>
      </c>
      <c r="G459" s="32"/>
      <c r="H459" s="32"/>
      <c r="I459" s="159"/>
      <c r="J459" s="32"/>
      <c r="K459" s="32"/>
      <c r="L459" s="33"/>
      <c r="M459" s="160"/>
      <c r="N459" s="161"/>
      <c r="O459" s="58"/>
      <c r="P459" s="58"/>
      <c r="Q459" s="58"/>
      <c r="R459" s="58"/>
      <c r="S459" s="58"/>
      <c r="T459" s="59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T459" s="17" t="s">
        <v>143</v>
      </c>
      <c r="AU459" s="17" t="s">
        <v>88</v>
      </c>
    </row>
    <row r="460" spans="1:65" s="14" customFormat="1">
      <c r="B460" s="170"/>
      <c r="D460" s="157" t="s">
        <v>145</v>
      </c>
      <c r="E460" s="171" t="s">
        <v>1</v>
      </c>
      <c r="F460" s="172" t="s">
        <v>261</v>
      </c>
      <c r="H460" s="171" t="s">
        <v>1</v>
      </c>
      <c r="I460" s="173"/>
      <c r="L460" s="170"/>
      <c r="M460" s="174"/>
      <c r="N460" s="175"/>
      <c r="O460" s="175"/>
      <c r="P460" s="175"/>
      <c r="Q460" s="175"/>
      <c r="R460" s="175"/>
      <c r="S460" s="175"/>
      <c r="T460" s="176"/>
      <c r="AT460" s="171" t="s">
        <v>145</v>
      </c>
      <c r="AU460" s="171" t="s">
        <v>88</v>
      </c>
      <c r="AV460" s="14" t="s">
        <v>85</v>
      </c>
      <c r="AW460" s="14" t="s">
        <v>31</v>
      </c>
      <c r="AX460" s="14" t="s">
        <v>77</v>
      </c>
      <c r="AY460" s="171" t="s">
        <v>134</v>
      </c>
    </row>
    <row r="461" spans="1:65" s="13" customFormat="1">
      <c r="B461" s="162"/>
      <c r="D461" s="157" t="s">
        <v>145</v>
      </c>
      <c r="E461" s="163" t="s">
        <v>1</v>
      </c>
      <c r="F461" s="164" t="s">
        <v>1370</v>
      </c>
      <c r="H461" s="165">
        <v>8.9999999999999993E-3</v>
      </c>
      <c r="I461" s="166"/>
      <c r="L461" s="162"/>
      <c r="M461" s="167"/>
      <c r="N461" s="168"/>
      <c r="O461" s="168"/>
      <c r="P461" s="168"/>
      <c r="Q461" s="168"/>
      <c r="R461" s="168"/>
      <c r="S461" s="168"/>
      <c r="T461" s="169"/>
      <c r="AT461" s="163" t="s">
        <v>145</v>
      </c>
      <c r="AU461" s="163" t="s">
        <v>88</v>
      </c>
      <c r="AV461" s="13" t="s">
        <v>88</v>
      </c>
      <c r="AW461" s="13" t="s">
        <v>31</v>
      </c>
      <c r="AX461" s="13" t="s">
        <v>85</v>
      </c>
      <c r="AY461" s="163" t="s">
        <v>134</v>
      </c>
    </row>
    <row r="462" spans="1:65" s="2" customFormat="1" ht="16.5" customHeight="1">
      <c r="A462" s="32"/>
      <c r="B462" s="143"/>
      <c r="C462" s="144">
        <v>90</v>
      </c>
      <c r="D462" s="144" t="s">
        <v>136</v>
      </c>
      <c r="E462" s="145" t="s">
        <v>1208</v>
      </c>
      <c r="F462" s="146" t="s">
        <v>1209</v>
      </c>
      <c r="G462" s="147" t="s">
        <v>289</v>
      </c>
      <c r="H462" s="148">
        <v>0.09</v>
      </c>
      <c r="I462" s="149"/>
      <c r="J462" s="150">
        <f>ROUND(I462*H462,2)</f>
        <v>0</v>
      </c>
      <c r="K462" s="146" t="s">
        <v>140</v>
      </c>
      <c r="L462" s="33"/>
      <c r="M462" s="151" t="s">
        <v>1</v>
      </c>
      <c r="N462" s="152" t="s">
        <v>42</v>
      </c>
      <c r="O462" s="58"/>
      <c r="P462" s="153">
        <f>O462*H462</f>
        <v>0</v>
      </c>
      <c r="Q462" s="153">
        <v>0</v>
      </c>
      <c r="R462" s="153">
        <f>Q462*H462</f>
        <v>0</v>
      </c>
      <c r="S462" s="153">
        <v>0</v>
      </c>
      <c r="T462" s="154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55" t="s">
        <v>141</v>
      </c>
      <c r="AT462" s="155" t="s">
        <v>136</v>
      </c>
      <c r="AU462" s="155" t="s">
        <v>88</v>
      </c>
      <c r="AY462" s="17" t="s">
        <v>134</v>
      </c>
      <c r="BE462" s="156">
        <f>IF(N462="základní",J462,0)</f>
        <v>0</v>
      </c>
      <c r="BF462" s="156">
        <f>IF(N462="snížená",J462,0)</f>
        <v>0</v>
      </c>
      <c r="BG462" s="156">
        <f>IF(N462="zákl. přenesená",J462,0)</f>
        <v>0</v>
      </c>
      <c r="BH462" s="156">
        <f>IF(N462="sníž. přenesená",J462,0)</f>
        <v>0</v>
      </c>
      <c r="BI462" s="156">
        <f>IF(N462="nulová",J462,0)</f>
        <v>0</v>
      </c>
      <c r="BJ462" s="17" t="s">
        <v>85</v>
      </c>
      <c r="BK462" s="156">
        <f>ROUND(I462*H462,2)</f>
        <v>0</v>
      </c>
      <c r="BL462" s="17" t="s">
        <v>141</v>
      </c>
      <c r="BM462" s="155" t="s">
        <v>1210</v>
      </c>
    </row>
    <row r="463" spans="1:65" s="2" customFormat="1" ht="19.5">
      <c r="A463" s="32"/>
      <c r="B463" s="33"/>
      <c r="C463" s="32"/>
      <c r="D463" s="157" t="s">
        <v>143</v>
      </c>
      <c r="E463" s="32"/>
      <c r="F463" s="158" t="s">
        <v>1211</v>
      </c>
      <c r="G463" s="32"/>
      <c r="H463" s="32"/>
      <c r="I463" s="159"/>
      <c r="J463" s="32"/>
      <c r="K463" s="32"/>
      <c r="L463" s="33"/>
      <c r="M463" s="160"/>
      <c r="N463" s="161"/>
      <c r="O463" s="58"/>
      <c r="P463" s="58"/>
      <c r="Q463" s="58"/>
      <c r="R463" s="58"/>
      <c r="S463" s="58"/>
      <c r="T463" s="59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T463" s="17" t="s">
        <v>143</v>
      </c>
      <c r="AU463" s="17" t="s">
        <v>88</v>
      </c>
    </row>
    <row r="464" spans="1:65" s="14" customFormat="1">
      <c r="B464" s="170"/>
      <c r="D464" s="157" t="s">
        <v>145</v>
      </c>
      <c r="E464" s="171" t="s">
        <v>1</v>
      </c>
      <c r="F464" s="172" t="s">
        <v>261</v>
      </c>
      <c r="H464" s="171" t="s">
        <v>1</v>
      </c>
      <c r="I464" s="173"/>
      <c r="L464" s="170"/>
      <c r="M464" s="174"/>
      <c r="N464" s="175"/>
      <c r="O464" s="175"/>
      <c r="P464" s="175"/>
      <c r="Q464" s="175"/>
      <c r="R464" s="175"/>
      <c r="S464" s="175"/>
      <c r="T464" s="176"/>
      <c r="AT464" s="171" t="s">
        <v>145</v>
      </c>
      <c r="AU464" s="171" t="s">
        <v>88</v>
      </c>
      <c r="AV464" s="14" t="s">
        <v>85</v>
      </c>
      <c r="AW464" s="14" t="s">
        <v>31</v>
      </c>
      <c r="AX464" s="14" t="s">
        <v>77</v>
      </c>
      <c r="AY464" s="171" t="s">
        <v>134</v>
      </c>
    </row>
    <row r="465" spans="1:65" s="13" customFormat="1">
      <c r="B465" s="162"/>
      <c r="D465" s="157" t="s">
        <v>145</v>
      </c>
      <c r="E465" s="163" t="s">
        <v>1</v>
      </c>
      <c r="F465" s="164" t="s">
        <v>1371</v>
      </c>
      <c r="H465" s="165">
        <v>0.09</v>
      </c>
      <c r="I465" s="166"/>
      <c r="L465" s="162"/>
      <c r="M465" s="167"/>
      <c r="N465" s="168"/>
      <c r="O465" s="168"/>
      <c r="P465" s="168"/>
      <c r="Q465" s="168"/>
      <c r="R465" s="168"/>
      <c r="S465" s="168"/>
      <c r="T465" s="169"/>
      <c r="AT465" s="163" t="s">
        <v>145</v>
      </c>
      <c r="AU465" s="163" t="s">
        <v>88</v>
      </c>
      <c r="AV465" s="13" t="s">
        <v>88</v>
      </c>
      <c r="AW465" s="13" t="s">
        <v>31</v>
      </c>
      <c r="AX465" s="13" t="s">
        <v>85</v>
      </c>
      <c r="AY465" s="163" t="s">
        <v>134</v>
      </c>
    </row>
    <row r="466" spans="1:65" s="2" customFormat="1" ht="21.75" customHeight="1">
      <c r="A466" s="32"/>
      <c r="B466" s="143"/>
      <c r="C466" s="144">
        <v>91</v>
      </c>
      <c r="D466" s="144" t="s">
        <v>136</v>
      </c>
      <c r="E466" s="145" t="s">
        <v>692</v>
      </c>
      <c r="F466" s="146" t="s">
        <v>693</v>
      </c>
      <c r="G466" s="147" t="s">
        <v>289</v>
      </c>
      <c r="H466" s="148">
        <v>3.3660000000000001</v>
      </c>
      <c r="I466" s="149"/>
      <c r="J466" s="150">
        <f>ROUND(I466*H466,2)</f>
        <v>0</v>
      </c>
      <c r="K466" s="146" t="s">
        <v>140</v>
      </c>
      <c r="L466" s="33"/>
      <c r="M466" s="151" t="s">
        <v>1</v>
      </c>
      <c r="N466" s="152" t="s">
        <v>42</v>
      </c>
      <c r="O466" s="58"/>
      <c r="P466" s="153">
        <f>O466*H466</f>
        <v>0</v>
      </c>
      <c r="Q466" s="153">
        <v>0</v>
      </c>
      <c r="R466" s="153">
        <f>Q466*H466</f>
        <v>0</v>
      </c>
      <c r="S466" s="153">
        <v>0</v>
      </c>
      <c r="T466" s="154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55" t="s">
        <v>141</v>
      </c>
      <c r="AT466" s="155" t="s">
        <v>136</v>
      </c>
      <c r="AU466" s="155" t="s">
        <v>88</v>
      </c>
      <c r="AY466" s="17" t="s">
        <v>134</v>
      </c>
      <c r="BE466" s="156">
        <f>IF(N466="základní",J466,0)</f>
        <v>0</v>
      </c>
      <c r="BF466" s="156">
        <f>IF(N466="snížená",J466,0)</f>
        <v>0</v>
      </c>
      <c r="BG466" s="156">
        <f>IF(N466="zákl. přenesená",J466,0)</f>
        <v>0</v>
      </c>
      <c r="BH466" s="156">
        <f>IF(N466="sníž. přenesená",J466,0)</f>
        <v>0</v>
      </c>
      <c r="BI466" s="156">
        <f>IF(N466="nulová",J466,0)</f>
        <v>0</v>
      </c>
      <c r="BJ466" s="17" t="s">
        <v>85</v>
      </c>
      <c r="BK466" s="156">
        <f>ROUND(I466*H466,2)</f>
        <v>0</v>
      </c>
      <c r="BL466" s="17" t="s">
        <v>141</v>
      </c>
      <c r="BM466" s="155" t="s">
        <v>1372</v>
      </c>
    </row>
    <row r="467" spans="1:65" s="2" customFormat="1">
      <c r="A467" s="32"/>
      <c r="B467" s="33"/>
      <c r="C467" s="32"/>
      <c r="D467" s="157" t="s">
        <v>143</v>
      </c>
      <c r="E467" s="32"/>
      <c r="F467" s="158" t="s">
        <v>695</v>
      </c>
      <c r="G467" s="32"/>
      <c r="H467" s="32"/>
      <c r="I467" s="159"/>
      <c r="J467" s="32"/>
      <c r="K467" s="32"/>
      <c r="L467" s="33"/>
      <c r="M467" s="160"/>
      <c r="N467" s="161"/>
      <c r="O467" s="58"/>
      <c r="P467" s="58"/>
      <c r="Q467" s="58"/>
      <c r="R467" s="58"/>
      <c r="S467" s="58"/>
      <c r="T467" s="59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T467" s="17" t="s">
        <v>143</v>
      </c>
      <c r="AU467" s="17" t="s">
        <v>88</v>
      </c>
    </row>
    <row r="468" spans="1:65" s="13" customFormat="1">
      <c r="B468" s="162"/>
      <c r="D468" s="157" t="s">
        <v>145</v>
      </c>
      <c r="E468" s="163" t="s">
        <v>1</v>
      </c>
      <c r="F468" s="164" t="s">
        <v>1367</v>
      </c>
      <c r="H468" s="165">
        <v>3.3660000000000001</v>
      </c>
      <c r="I468" s="166"/>
      <c r="L468" s="162"/>
      <c r="M468" s="167"/>
      <c r="N468" s="168"/>
      <c r="O468" s="168"/>
      <c r="P468" s="168"/>
      <c r="Q468" s="168"/>
      <c r="R468" s="168"/>
      <c r="S468" s="168"/>
      <c r="T468" s="169"/>
      <c r="AT468" s="163" t="s">
        <v>145</v>
      </c>
      <c r="AU468" s="163" t="s">
        <v>88</v>
      </c>
      <c r="AV468" s="13" t="s">
        <v>88</v>
      </c>
      <c r="AW468" s="13" t="s">
        <v>31</v>
      </c>
      <c r="AX468" s="13" t="s">
        <v>85</v>
      </c>
      <c r="AY468" s="163" t="s">
        <v>134</v>
      </c>
    </row>
    <row r="469" spans="1:65" s="2" customFormat="1" ht="16.5" customHeight="1">
      <c r="A469" s="32"/>
      <c r="B469" s="143"/>
      <c r="C469" s="144">
        <v>92</v>
      </c>
      <c r="D469" s="144" t="s">
        <v>136</v>
      </c>
      <c r="E469" s="145" t="s">
        <v>707</v>
      </c>
      <c r="F469" s="146" t="s">
        <v>288</v>
      </c>
      <c r="G469" s="147" t="s">
        <v>289</v>
      </c>
      <c r="H469" s="148">
        <v>8.4659999999999993</v>
      </c>
      <c r="I469" s="149"/>
      <c r="J469" s="150">
        <f>ROUND(I469*H469,2)</f>
        <v>0</v>
      </c>
      <c r="K469" s="146" t="s">
        <v>140</v>
      </c>
      <c r="L469" s="33"/>
      <c r="M469" s="151" t="s">
        <v>1</v>
      </c>
      <c r="N469" s="152" t="s">
        <v>42</v>
      </c>
      <c r="O469" s="58"/>
      <c r="P469" s="153">
        <f>O469*H469</f>
        <v>0</v>
      </c>
      <c r="Q469" s="153">
        <v>0</v>
      </c>
      <c r="R469" s="153">
        <f>Q469*H469</f>
        <v>0</v>
      </c>
      <c r="S469" s="153">
        <v>0</v>
      </c>
      <c r="T469" s="154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55" t="s">
        <v>141</v>
      </c>
      <c r="AT469" s="155" t="s">
        <v>136</v>
      </c>
      <c r="AU469" s="155" t="s">
        <v>88</v>
      </c>
      <c r="AY469" s="17" t="s">
        <v>134</v>
      </c>
      <c r="BE469" s="156">
        <f>IF(N469="základní",J469,0)</f>
        <v>0</v>
      </c>
      <c r="BF469" s="156">
        <f>IF(N469="snížená",J469,0)</f>
        <v>0</v>
      </c>
      <c r="BG469" s="156">
        <f>IF(N469="zákl. přenesená",J469,0)</f>
        <v>0</v>
      </c>
      <c r="BH469" s="156">
        <f>IF(N469="sníž. přenesená",J469,0)</f>
        <v>0</v>
      </c>
      <c r="BI469" s="156">
        <f>IF(N469="nulová",J469,0)</f>
        <v>0</v>
      </c>
      <c r="BJ469" s="17" t="s">
        <v>85</v>
      </c>
      <c r="BK469" s="156">
        <f>ROUND(I469*H469,2)</f>
        <v>0</v>
      </c>
      <c r="BL469" s="17" t="s">
        <v>141</v>
      </c>
      <c r="BM469" s="155" t="s">
        <v>1214</v>
      </c>
    </row>
    <row r="470" spans="1:65" s="2" customFormat="1">
      <c r="A470" s="32"/>
      <c r="B470" s="33"/>
      <c r="C470" s="32"/>
      <c r="D470" s="157" t="s">
        <v>143</v>
      </c>
      <c r="E470" s="32"/>
      <c r="F470" s="158" t="s">
        <v>291</v>
      </c>
      <c r="G470" s="32"/>
      <c r="H470" s="32"/>
      <c r="I470" s="159"/>
      <c r="J470" s="32"/>
      <c r="K470" s="32"/>
      <c r="L470" s="33"/>
      <c r="M470" s="160"/>
      <c r="N470" s="161"/>
      <c r="O470" s="58"/>
      <c r="P470" s="58"/>
      <c r="Q470" s="58"/>
      <c r="R470" s="58"/>
      <c r="S470" s="58"/>
      <c r="T470" s="59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7" t="s">
        <v>143</v>
      </c>
      <c r="AU470" s="17" t="s">
        <v>88</v>
      </c>
    </row>
    <row r="471" spans="1:65" s="13" customFormat="1">
      <c r="B471" s="162"/>
      <c r="D471" s="157" t="s">
        <v>145</v>
      </c>
      <c r="E471" s="163" t="s">
        <v>1</v>
      </c>
      <c r="F471" s="164" t="s">
        <v>1364</v>
      </c>
      <c r="H471" s="165">
        <v>8.4659999999999993</v>
      </c>
      <c r="I471" s="166"/>
      <c r="L471" s="162"/>
      <c r="M471" s="167"/>
      <c r="N471" s="168"/>
      <c r="O471" s="168"/>
      <c r="P471" s="168"/>
      <c r="Q471" s="168"/>
      <c r="R471" s="168"/>
      <c r="S471" s="168"/>
      <c r="T471" s="169"/>
      <c r="AT471" s="163" t="s">
        <v>145</v>
      </c>
      <c r="AU471" s="163" t="s">
        <v>88</v>
      </c>
      <c r="AV471" s="13" t="s">
        <v>88</v>
      </c>
      <c r="AW471" s="13" t="s">
        <v>31</v>
      </c>
      <c r="AX471" s="13" t="s">
        <v>85</v>
      </c>
      <c r="AY471" s="163" t="s">
        <v>134</v>
      </c>
    </row>
    <row r="472" spans="1:65" s="2" customFormat="1" ht="21.75" customHeight="1">
      <c r="A472" s="32"/>
      <c r="B472" s="143"/>
      <c r="C472" s="144">
        <v>93</v>
      </c>
      <c r="D472" s="144" t="s">
        <v>136</v>
      </c>
      <c r="E472" s="145" t="s">
        <v>702</v>
      </c>
      <c r="F472" s="146" t="s">
        <v>703</v>
      </c>
      <c r="G472" s="147" t="s">
        <v>289</v>
      </c>
      <c r="H472" s="148">
        <v>0.93300000000000005</v>
      </c>
      <c r="I472" s="149"/>
      <c r="J472" s="150">
        <f>ROUND(I472*H472,2)</f>
        <v>0</v>
      </c>
      <c r="K472" s="146" t="s">
        <v>140</v>
      </c>
      <c r="L472" s="33"/>
      <c r="M472" s="151" t="s">
        <v>1</v>
      </c>
      <c r="N472" s="152" t="s">
        <v>42</v>
      </c>
      <c r="O472" s="58"/>
      <c r="P472" s="153">
        <f>O472*H472</f>
        <v>0</v>
      </c>
      <c r="Q472" s="153">
        <v>0</v>
      </c>
      <c r="R472" s="153">
        <f>Q472*H472</f>
        <v>0</v>
      </c>
      <c r="S472" s="153">
        <v>0</v>
      </c>
      <c r="T472" s="154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55" t="s">
        <v>141</v>
      </c>
      <c r="AT472" s="155" t="s">
        <v>136</v>
      </c>
      <c r="AU472" s="155" t="s">
        <v>88</v>
      </c>
      <c r="AY472" s="17" t="s">
        <v>134</v>
      </c>
      <c r="BE472" s="156">
        <f>IF(N472="základní",J472,0)</f>
        <v>0</v>
      </c>
      <c r="BF472" s="156">
        <f>IF(N472="snížená",J472,0)</f>
        <v>0</v>
      </c>
      <c r="BG472" s="156">
        <f>IF(N472="zákl. přenesená",J472,0)</f>
        <v>0</v>
      </c>
      <c r="BH472" s="156">
        <f>IF(N472="sníž. přenesená",J472,0)</f>
        <v>0</v>
      </c>
      <c r="BI472" s="156">
        <f>IF(N472="nulová",J472,0)</f>
        <v>0</v>
      </c>
      <c r="BJ472" s="17" t="s">
        <v>85</v>
      </c>
      <c r="BK472" s="156">
        <f>ROUND(I472*H472,2)</f>
        <v>0</v>
      </c>
      <c r="BL472" s="17" t="s">
        <v>141</v>
      </c>
      <c r="BM472" s="155" t="s">
        <v>1215</v>
      </c>
    </row>
    <row r="473" spans="1:65" s="2" customFormat="1" ht="19.5">
      <c r="A473" s="32"/>
      <c r="B473" s="33"/>
      <c r="C473" s="32"/>
      <c r="D473" s="157" t="s">
        <v>143</v>
      </c>
      <c r="E473" s="32"/>
      <c r="F473" s="158" t="s">
        <v>705</v>
      </c>
      <c r="G473" s="32"/>
      <c r="H473" s="32"/>
      <c r="I473" s="159"/>
      <c r="J473" s="32"/>
      <c r="K473" s="32"/>
      <c r="L473" s="33"/>
      <c r="M473" s="160"/>
      <c r="N473" s="161"/>
      <c r="O473" s="58"/>
      <c r="P473" s="58"/>
      <c r="Q473" s="58"/>
      <c r="R473" s="58"/>
      <c r="S473" s="58"/>
      <c r="T473" s="59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T473" s="17" t="s">
        <v>143</v>
      </c>
      <c r="AU473" s="17" t="s">
        <v>88</v>
      </c>
    </row>
    <row r="474" spans="1:65" s="13" customFormat="1">
      <c r="B474" s="162"/>
      <c r="D474" s="157" t="s">
        <v>145</v>
      </c>
      <c r="E474" s="163" t="s">
        <v>1</v>
      </c>
      <c r="F474" s="164" t="s">
        <v>1366</v>
      </c>
      <c r="H474" s="165">
        <v>0.93300000000000005</v>
      </c>
      <c r="I474" s="166"/>
      <c r="L474" s="162"/>
      <c r="M474" s="167"/>
      <c r="N474" s="168"/>
      <c r="O474" s="168"/>
      <c r="P474" s="168"/>
      <c r="Q474" s="168"/>
      <c r="R474" s="168"/>
      <c r="S474" s="168"/>
      <c r="T474" s="169"/>
      <c r="AT474" s="163" t="s">
        <v>145</v>
      </c>
      <c r="AU474" s="163" t="s">
        <v>88</v>
      </c>
      <c r="AV474" s="13" t="s">
        <v>88</v>
      </c>
      <c r="AW474" s="13" t="s">
        <v>31</v>
      </c>
      <c r="AX474" s="13" t="s">
        <v>85</v>
      </c>
      <c r="AY474" s="163" t="s">
        <v>134</v>
      </c>
    </row>
    <row r="475" spans="1:65" s="2" customFormat="1" ht="21.75" customHeight="1">
      <c r="A475" s="32"/>
      <c r="B475" s="143"/>
      <c r="C475" s="144">
        <v>94</v>
      </c>
      <c r="D475" s="144" t="s">
        <v>136</v>
      </c>
      <c r="E475" s="145" t="s">
        <v>715</v>
      </c>
      <c r="F475" s="146" t="s">
        <v>716</v>
      </c>
      <c r="G475" s="147" t="s">
        <v>289</v>
      </c>
      <c r="H475" s="148">
        <v>8.9999999999999993E-3</v>
      </c>
      <c r="I475" s="149"/>
      <c r="J475" s="150">
        <f>ROUND(I475*H475,2)</f>
        <v>0</v>
      </c>
      <c r="K475" s="146" t="s">
        <v>140</v>
      </c>
      <c r="L475" s="33"/>
      <c r="M475" s="151" t="s">
        <v>1</v>
      </c>
      <c r="N475" s="152" t="s">
        <v>42</v>
      </c>
      <c r="O475" s="58"/>
      <c r="P475" s="153">
        <f>O475*H475</f>
        <v>0</v>
      </c>
      <c r="Q475" s="153">
        <v>0</v>
      </c>
      <c r="R475" s="153">
        <f>Q475*H475</f>
        <v>0</v>
      </c>
      <c r="S475" s="153">
        <v>0</v>
      </c>
      <c r="T475" s="154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55" t="s">
        <v>141</v>
      </c>
      <c r="AT475" s="155" t="s">
        <v>136</v>
      </c>
      <c r="AU475" s="155" t="s">
        <v>88</v>
      </c>
      <c r="AY475" s="17" t="s">
        <v>134</v>
      </c>
      <c r="BE475" s="156">
        <f>IF(N475="základní",J475,0)</f>
        <v>0</v>
      </c>
      <c r="BF475" s="156">
        <f>IF(N475="snížená",J475,0)</f>
        <v>0</v>
      </c>
      <c r="BG475" s="156">
        <f>IF(N475="zákl. přenesená",J475,0)</f>
        <v>0</v>
      </c>
      <c r="BH475" s="156">
        <f>IF(N475="sníž. přenesená",J475,0)</f>
        <v>0</v>
      </c>
      <c r="BI475" s="156">
        <f>IF(N475="nulová",J475,0)</f>
        <v>0</v>
      </c>
      <c r="BJ475" s="17" t="s">
        <v>85</v>
      </c>
      <c r="BK475" s="156">
        <f>ROUND(I475*H475,2)</f>
        <v>0</v>
      </c>
      <c r="BL475" s="17" t="s">
        <v>141</v>
      </c>
      <c r="BM475" s="155" t="s">
        <v>1216</v>
      </c>
    </row>
    <row r="476" spans="1:65" s="2" customFormat="1">
      <c r="A476" s="32"/>
      <c r="B476" s="33"/>
      <c r="C476" s="32"/>
      <c r="D476" s="157" t="s">
        <v>143</v>
      </c>
      <c r="E476" s="32"/>
      <c r="F476" s="158" t="s">
        <v>718</v>
      </c>
      <c r="G476" s="32"/>
      <c r="H476" s="32"/>
      <c r="I476" s="159"/>
      <c r="J476" s="32"/>
      <c r="K476" s="32"/>
      <c r="L476" s="33"/>
      <c r="M476" s="160"/>
      <c r="N476" s="161"/>
      <c r="O476" s="58"/>
      <c r="P476" s="58"/>
      <c r="Q476" s="58"/>
      <c r="R476" s="58"/>
      <c r="S476" s="58"/>
      <c r="T476" s="59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T476" s="17" t="s">
        <v>143</v>
      </c>
      <c r="AU476" s="17" t="s">
        <v>88</v>
      </c>
    </row>
    <row r="477" spans="1:65" s="13" customFormat="1">
      <c r="B477" s="162"/>
      <c r="D477" s="157" t="s">
        <v>145</v>
      </c>
      <c r="E477" s="163" t="s">
        <v>1</v>
      </c>
      <c r="F477" s="164" t="s">
        <v>1370</v>
      </c>
      <c r="H477" s="165">
        <v>8.9999999999999993E-3</v>
      </c>
      <c r="I477" s="166"/>
      <c r="L477" s="162"/>
      <c r="M477" s="167"/>
      <c r="N477" s="168"/>
      <c r="O477" s="168"/>
      <c r="P477" s="168"/>
      <c r="Q477" s="168"/>
      <c r="R477" s="168"/>
      <c r="S477" s="168"/>
      <c r="T477" s="169"/>
      <c r="AT477" s="163" t="s">
        <v>145</v>
      </c>
      <c r="AU477" s="163" t="s">
        <v>88</v>
      </c>
      <c r="AV477" s="13" t="s">
        <v>88</v>
      </c>
      <c r="AW477" s="13" t="s">
        <v>31</v>
      </c>
      <c r="AX477" s="13" t="s">
        <v>85</v>
      </c>
      <c r="AY477" s="163" t="s">
        <v>134</v>
      </c>
    </row>
    <row r="478" spans="1:65" s="12" customFormat="1" ht="22.9" customHeight="1">
      <c r="B478" s="130"/>
      <c r="D478" s="131" t="s">
        <v>76</v>
      </c>
      <c r="E478" s="141" t="s">
        <v>719</v>
      </c>
      <c r="F478" s="141" t="s">
        <v>720</v>
      </c>
      <c r="I478" s="133"/>
      <c r="J478" s="142">
        <f>BK478</f>
        <v>0</v>
      </c>
      <c r="L478" s="130"/>
      <c r="M478" s="135"/>
      <c r="N478" s="136"/>
      <c r="O478" s="136"/>
      <c r="P478" s="137">
        <f>SUM(P479:P480)</f>
        <v>0</v>
      </c>
      <c r="Q478" s="136"/>
      <c r="R478" s="137">
        <f>SUM(R479:R480)</f>
        <v>0</v>
      </c>
      <c r="S478" s="136"/>
      <c r="T478" s="138">
        <f>SUM(T479:T480)</f>
        <v>0</v>
      </c>
      <c r="AR478" s="131" t="s">
        <v>85</v>
      </c>
      <c r="AT478" s="139" t="s">
        <v>76</v>
      </c>
      <c r="AU478" s="139" t="s">
        <v>85</v>
      </c>
      <c r="AY478" s="131" t="s">
        <v>134</v>
      </c>
      <c r="BK478" s="140">
        <f>SUM(BK479:BK480)</f>
        <v>0</v>
      </c>
    </row>
    <row r="479" spans="1:65" s="2" customFormat="1" ht="16.5" customHeight="1">
      <c r="A479" s="32"/>
      <c r="B479" s="143"/>
      <c r="C479" s="144">
        <v>95</v>
      </c>
      <c r="D479" s="144" t="s">
        <v>136</v>
      </c>
      <c r="E479" s="203" t="s">
        <v>722</v>
      </c>
      <c r="F479" s="146" t="s">
        <v>723</v>
      </c>
      <c r="G479" s="147" t="s">
        <v>289</v>
      </c>
      <c r="H479" s="148">
        <v>5.7554999999999996</v>
      </c>
      <c r="I479" s="149"/>
      <c r="J479" s="150">
        <f>ROUND(I479*H479,2)</f>
        <v>0</v>
      </c>
      <c r="K479" s="146" t="s">
        <v>140</v>
      </c>
      <c r="L479" s="33"/>
      <c r="M479" s="151" t="s">
        <v>1</v>
      </c>
      <c r="N479" s="152" t="s">
        <v>42</v>
      </c>
      <c r="O479" s="58"/>
      <c r="P479" s="153">
        <f>O479*H479</f>
        <v>0</v>
      </c>
      <c r="Q479" s="153">
        <v>0</v>
      </c>
      <c r="R479" s="153">
        <f>Q479*H479</f>
        <v>0</v>
      </c>
      <c r="S479" s="153">
        <v>0</v>
      </c>
      <c r="T479" s="154">
        <f>S479*H479</f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55" t="s">
        <v>141</v>
      </c>
      <c r="AT479" s="155" t="s">
        <v>136</v>
      </c>
      <c r="AU479" s="155" t="s">
        <v>88</v>
      </c>
      <c r="AY479" s="17" t="s">
        <v>134</v>
      </c>
      <c r="BE479" s="156">
        <f>IF(N479="základní",J479,0)</f>
        <v>0</v>
      </c>
      <c r="BF479" s="156">
        <f>IF(N479="snížená",J479,0)</f>
        <v>0</v>
      </c>
      <c r="BG479" s="156">
        <f>IF(N479="zákl. přenesená",J479,0)</f>
        <v>0</v>
      </c>
      <c r="BH479" s="156">
        <f>IF(N479="sníž. přenesená",J479,0)</f>
        <v>0</v>
      </c>
      <c r="BI479" s="156">
        <f>IF(N479="nulová",J479,0)</f>
        <v>0</v>
      </c>
      <c r="BJ479" s="17" t="s">
        <v>85</v>
      </c>
      <c r="BK479" s="156">
        <f>ROUND(I479*H479,2)</f>
        <v>0</v>
      </c>
      <c r="BL479" s="17" t="s">
        <v>141</v>
      </c>
      <c r="BM479" s="155" t="s">
        <v>724</v>
      </c>
    </row>
    <row r="480" spans="1:65" s="2" customFormat="1" ht="19.5">
      <c r="A480" s="32"/>
      <c r="B480" s="33"/>
      <c r="C480" s="32"/>
      <c r="D480" s="157" t="s">
        <v>143</v>
      </c>
      <c r="E480" s="32"/>
      <c r="F480" s="158" t="s">
        <v>725</v>
      </c>
      <c r="G480" s="32"/>
      <c r="H480" s="32"/>
      <c r="I480" s="159"/>
      <c r="J480" s="32"/>
      <c r="K480" s="32"/>
      <c r="L480" s="33"/>
      <c r="M480" s="195"/>
      <c r="N480" s="196"/>
      <c r="O480" s="197"/>
      <c r="P480" s="197"/>
      <c r="Q480" s="197"/>
      <c r="R480" s="197"/>
      <c r="S480" s="197"/>
      <c r="T480" s="198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T480" s="17" t="s">
        <v>143</v>
      </c>
      <c r="AU480" s="17" t="s">
        <v>88</v>
      </c>
    </row>
    <row r="481" spans="1:31" s="2" customFormat="1" ht="6.95" customHeight="1">
      <c r="A481" s="32"/>
      <c r="B481" s="47"/>
      <c r="C481" s="48"/>
      <c r="D481" s="48"/>
      <c r="E481" s="48"/>
      <c r="F481" s="48"/>
      <c r="G481" s="48"/>
      <c r="H481" s="48"/>
      <c r="I481" s="48"/>
      <c r="J481" s="48"/>
      <c r="K481" s="48"/>
      <c r="L481" s="33"/>
      <c r="M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</row>
  </sheetData>
  <autoFilter ref="C123:K480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1"/>
  <sheetViews>
    <sheetView showGridLines="0" workbookViewId="0">
      <selection activeCell="J25" sqref="J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7" t="s">
        <v>101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102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5" t="str">
        <f>'Rekapitulace stavby'!K6</f>
        <v>STARÉ HOBZÍ - REKONSTRUKCE KANALIZACE A VODOVODU</v>
      </c>
      <c r="F7" s="246"/>
      <c r="G7" s="246"/>
      <c r="H7" s="246"/>
      <c r="L7" s="20"/>
    </row>
    <row r="8" spans="1:46" s="2" customFormat="1" ht="12" customHeight="1">
      <c r="A8" s="32"/>
      <c r="B8" s="33"/>
      <c r="C8" s="32"/>
      <c r="D8" s="27" t="s">
        <v>103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8" t="s">
        <v>1373</v>
      </c>
      <c r="F9" s="244"/>
      <c r="G9" s="244"/>
      <c r="H9" s="244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28. 2. 2025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7" t="str">
        <f>'Rekapitulace stavby'!E14</f>
        <v>Vyplň údaj</v>
      </c>
      <c r="F18" s="217"/>
      <c r="G18" s="217"/>
      <c r="H18" s="217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>
        <v>72095989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04" t="s">
        <v>1526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27" t="s">
        <v>25</v>
      </c>
      <c r="J23" s="25" t="s">
        <v>33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21" t="s">
        <v>1</v>
      </c>
      <c r="F27" s="221"/>
      <c r="G27" s="221"/>
      <c r="H27" s="22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37</v>
      </c>
      <c r="E30" s="32"/>
      <c r="F30" s="32"/>
      <c r="G30" s="32"/>
      <c r="H30" s="32"/>
      <c r="I30" s="32"/>
      <c r="J30" s="71">
        <f>ROUND(J123,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41</v>
      </c>
      <c r="E33" s="27" t="s">
        <v>42</v>
      </c>
      <c r="F33" s="99">
        <f>ROUND((SUM(BE123:BE180)),  2)</f>
        <v>0</v>
      </c>
      <c r="G33" s="32"/>
      <c r="H33" s="32"/>
      <c r="I33" s="100">
        <v>0.21</v>
      </c>
      <c r="J33" s="99">
        <f>ROUND(((SUM(BE123:BE180))*I33),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99">
        <f>ROUND((SUM(BF123:BF180)),  2)</f>
        <v>0</v>
      </c>
      <c r="G34" s="32"/>
      <c r="H34" s="32"/>
      <c r="I34" s="100">
        <v>0.15</v>
      </c>
      <c r="J34" s="99">
        <f>ROUND(((SUM(BF123:BF180))*I34),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9">
        <f>ROUND((SUM(BG123:BG180)),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99">
        <f>ROUND((SUM(BH123:BH180)),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9">
        <f>ROUND((SUM(BI123:BI180)),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47</v>
      </c>
      <c r="E39" s="60"/>
      <c r="F39" s="60"/>
      <c r="G39" s="103" t="s">
        <v>48</v>
      </c>
      <c r="H39" s="104" t="s">
        <v>49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07" t="s">
        <v>53</v>
      </c>
      <c r="G61" s="45" t="s">
        <v>52</v>
      </c>
      <c r="H61" s="35"/>
      <c r="I61" s="35"/>
      <c r="J61" s="10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07" t="s">
        <v>53</v>
      </c>
      <c r="G76" s="45" t="s">
        <v>52</v>
      </c>
      <c r="H76" s="35"/>
      <c r="I76" s="35"/>
      <c r="J76" s="10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105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45" t="str">
        <f>E7</f>
        <v>STARÉ HOBZÍ - REKONSTRUKCE KANALIZACE A VODOVODU</v>
      </c>
      <c r="F85" s="246"/>
      <c r="G85" s="246"/>
      <c r="H85" s="246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103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8" t="str">
        <f>E9</f>
        <v>03 - Ostatní a vedlejší náklady</v>
      </c>
      <c r="F87" s="244"/>
      <c r="G87" s="244"/>
      <c r="H87" s="244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Staré Hobzí</v>
      </c>
      <c r="G89" s="32"/>
      <c r="H89" s="32"/>
      <c r="I89" s="27" t="s">
        <v>22</v>
      </c>
      <c r="J89" s="55" t="str">
        <f>IF(J12="","",J12)</f>
        <v>28. 2. 2025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2"/>
      <c r="E91" s="32"/>
      <c r="F91" s="25" t="str">
        <f>E15</f>
        <v>Obec Staré Hobzí</v>
      </c>
      <c r="G91" s="32"/>
      <c r="H91" s="32"/>
      <c r="I91" s="27" t="s">
        <v>30</v>
      </c>
      <c r="J91" s="30" t="str">
        <f>E21</f>
        <v>Ing. Martin Růžička, CSc.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32</v>
      </c>
      <c r="J92" s="30" t="str">
        <f>E24</f>
        <v>WAY project s.r.o.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106</v>
      </c>
      <c r="D94" s="101"/>
      <c r="E94" s="101"/>
      <c r="F94" s="101"/>
      <c r="G94" s="101"/>
      <c r="H94" s="101"/>
      <c r="I94" s="101"/>
      <c r="J94" s="110" t="s">
        <v>107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108</v>
      </c>
      <c r="D96" s="32"/>
      <c r="E96" s="32"/>
      <c r="F96" s="32"/>
      <c r="G96" s="32"/>
      <c r="H96" s="32"/>
      <c r="I96" s="32"/>
      <c r="J96" s="71">
        <f>J123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109</v>
      </c>
    </row>
    <row r="97" spans="1:31" s="9" customFormat="1" ht="24.95" customHeight="1">
      <c r="B97" s="112"/>
      <c r="D97" s="113" t="s">
        <v>1374</v>
      </c>
      <c r="E97" s="114"/>
      <c r="F97" s="114"/>
      <c r="G97" s="114"/>
      <c r="H97" s="114"/>
      <c r="I97" s="114"/>
      <c r="J97" s="115">
        <f>J124</f>
        <v>0</v>
      </c>
      <c r="L97" s="112"/>
    </row>
    <row r="98" spans="1:31" s="9" customFormat="1" ht="24.95" customHeight="1">
      <c r="B98" s="112"/>
      <c r="D98" s="113" t="s">
        <v>1375</v>
      </c>
      <c r="E98" s="114"/>
      <c r="F98" s="114"/>
      <c r="G98" s="114"/>
      <c r="H98" s="114"/>
      <c r="I98" s="114"/>
      <c r="J98" s="115">
        <f>J125</f>
        <v>0</v>
      </c>
      <c r="L98" s="112"/>
    </row>
    <row r="99" spans="1:31" s="10" customFormat="1" ht="19.899999999999999" customHeight="1">
      <c r="B99" s="116"/>
      <c r="D99" s="117" t="s">
        <v>1376</v>
      </c>
      <c r="E99" s="118"/>
      <c r="F99" s="118"/>
      <c r="G99" s="118"/>
      <c r="H99" s="118"/>
      <c r="I99" s="118"/>
      <c r="J99" s="119">
        <f>J126</f>
        <v>0</v>
      </c>
      <c r="L99" s="116"/>
    </row>
    <row r="100" spans="1:31" s="10" customFormat="1" ht="19.899999999999999" customHeight="1">
      <c r="B100" s="116"/>
      <c r="D100" s="117" t="s">
        <v>1377</v>
      </c>
      <c r="E100" s="118"/>
      <c r="F100" s="118"/>
      <c r="G100" s="118"/>
      <c r="H100" s="118"/>
      <c r="I100" s="118"/>
      <c r="J100" s="119">
        <f>J149</f>
        <v>0</v>
      </c>
      <c r="L100" s="116"/>
    </row>
    <row r="101" spans="1:31" s="10" customFormat="1" ht="19.899999999999999" customHeight="1">
      <c r="B101" s="116"/>
      <c r="D101" s="117" t="s">
        <v>1378</v>
      </c>
      <c r="E101" s="118"/>
      <c r="F101" s="118"/>
      <c r="G101" s="118"/>
      <c r="H101" s="118"/>
      <c r="I101" s="118"/>
      <c r="J101" s="119">
        <f>J163</f>
        <v>0</v>
      </c>
      <c r="L101" s="116"/>
    </row>
    <row r="102" spans="1:31" s="10" customFormat="1" ht="19.899999999999999" customHeight="1">
      <c r="B102" s="116"/>
      <c r="D102" s="117" t="s">
        <v>1379</v>
      </c>
      <c r="E102" s="118"/>
      <c r="F102" s="118"/>
      <c r="G102" s="118"/>
      <c r="H102" s="118"/>
      <c r="I102" s="118"/>
      <c r="J102" s="119">
        <f>J173</f>
        <v>0</v>
      </c>
      <c r="L102" s="116"/>
    </row>
    <row r="103" spans="1:31" s="10" customFormat="1" ht="19.899999999999999" customHeight="1">
      <c r="B103" s="116"/>
      <c r="D103" s="117" t="s">
        <v>1380</v>
      </c>
      <c r="E103" s="118"/>
      <c r="F103" s="118"/>
      <c r="G103" s="118"/>
      <c r="H103" s="118"/>
      <c r="I103" s="118"/>
      <c r="J103" s="119">
        <f>J177</f>
        <v>0</v>
      </c>
      <c r="L103" s="116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119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45" t="str">
        <f>E7</f>
        <v>STARÉ HOBZÍ - REKONSTRUKCE KANALIZACE A VODOVODU</v>
      </c>
      <c r="F113" s="246"/>
      <c r="G113" s="246"/>
      <c r="H113" s="246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103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28" t="str">
        <f>E9</f>
        <v>03 - Ostatní a vedlejší náklady</v>
      </c>
      <c r="F115" s="244"/>
      <c r="G115" s="244"/>
      <c r="H115" s="244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F12</f>
        <v>Staré Hobzí</v>
      </c>
      <c r="G117" s="32"/>
      <c r="H117" s="32"/>
      <c r="I117" s="27" t="s">
        <v>22</v>
      </c>
      <c r="J117" s="55" t="str">
        <f>IF(J12="","",J12)</f>
        <v>28. 2. 2025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24</v>
      </c>
      <c r="D119" s="32"/>
      <c r="E119" s="32"/>
      <c r="F119" s="25" t="str">
        <f>E15</f>
        <v>Obec Staré Hobzí</v>
      </c>
      <c r="G119" s="32"/>
      <c r="H119" s="32"/>
      <c r="I119" s="27" t="s">
        <v>30</v>
      </c>
      <c r="J119" s="30" t="str">
        <f>E21</f>
        <v>Ing. Martin Růžička, CSc.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28</v>
      </c>
      <c r="D120" s="32"/>
      <c r="E120" s="32"/>
      <c r="F120" s="25" t="str">
        <f>IF(E18="","",E18)</f>
        <v>Vyplň údaj</v>
      </c>
      <c r="G120" s="32"/>
      <c r="H120" s="32"/>
      <c r="I120" s="27" t="s">
        <v>32</v>
      </c>
      <c r="J120" s="30" t="str">
        <f>E24</f>
        <v>WAY project s.r.o.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20"/>
      <c r="B122" s="121"/>
      <c r="C122" s="122" t="s">
        <v>120</v>
      </c>
      <c r="D122" s="123" t="s">
        <v>62</v>
      </c>
      <c r="E122" s="123" t="s">
        <v>58</v>
      </c>
      <c r="F122" s="123" t="s">
        <v>59</v>
      </c>
      <c r="G122" s="123" t="s">
        <v>121</v>
      </c>
      <c r="H122" s="123" t="s">
        <v>122</v>
      </c>
      <c r="I122" s="123" t="s">
        <v>123</v>
      </c>
      <c r="J122" s="123" t="s">
        <v>107</v>
      </c>
      <c r="K122" s="124" t="s">
        <v>124</v>
      </c>
      <c r="L122" s="125"/>
      <c r="M122" s="62" t="s">
        <v>1</v>
      </c>
      <c r="N122" s="63" t="s">
        <v>41</v>
      </c>
      <c r="O122" s="63" t="s">
        <v>125</v>
      </c>
      <c r="P122" s="63" t="s">
        <v>126</v>
      </c>
      <c r="Q122" s="63" t="s">
        <v>127</v>
      </c>
      <c r="R122" s="63" t="s">
        <v>128</v>
      </c>
      <c r="S122" s="63" t="s">
        <v>129</v>
      </c>
      <c r="T122" s="64" t="s">
        <v>130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32"/>
      <c r="B123" s="33"/>
      <c r="C123" s="69" t="s">
        <v>131</v>
      </c>
      <c r="D123" s="32"/>
      <c r="E123" s="32"/>
      <c r="F123" s="32"/>
      <c r="G123" s="32"/>
      <c r="H123" s="32"/>
      <c r="I123" s="32"/>
      <c r="J123" s="126">
        <f>BK123</f>
        <v>0</v>
      </c>
      <c r="K123" s="32"/>
      <c r="L123" s="33"/>
      <c r="M123" s="65"/>
      <c r="N123" s="56"/>
      <c r="O123" s="66"/>
      <c r="P123" s="127">
        <f>P124+P125</f>
        <v>0</v>
      </c>
      <c r="Q123" s="66"/>
      <c r="R123" s="127">
        <f>R124+R125</f>
        <v>0</v>
      </c>
      <c r="S123" s="66"/>
      <c r="T123" s="128">
        <f>T124+T125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76</v>
      </c>
      <c r="AU123" s="17" t="s">
        <v>109</v>
      </c>
      <c r="BK123" s="129">
        <f>BK124+BK125</f>
        <v>0</v>
      </c>
    </row>
    <row r="124" spans="1:65" s="12" customFormat="1" ht="25.9" customHeight="1">
      <c r="B124" s="130"/>
      <c r="D124" s="131" t="s">
        <v>76</v>
      </c>
      <c r="E124" s="132" t="s">
        <v>1381</v>
      </c>
      <c r="F124" s="132" t="s">
        <v>1382</v>
      </c>
      <c r="I124" s="133"/>
      <c r="J124" s="134">
        <f>BK124</f>
        <v>0</v>
      </c>
      <c r="L124" s="130"/>
      <c r="M124" s="135"/>
      <c r="N124" s="136"/>
      <c r="O124" s="136"/>
      <c r="P124" s="137">
        <v>0</v>
      </c>
      <c r="Q124" s="136"/>
      <c r="R124" s="137">
        <v>0</v>
      </c>
      <c r="S124" s="136"/>
      <c r="T124" s="138">
        <v>0</v>
      </c>
      <c r="AR124" s="131" t="s">
        <v>141</v>
      </c>
      <c r="AT124" s="139" t="s">
        <v>76</v>
      </c>
      <c r="AU124" s="139" t="s">
        <v>77</v>
      </c>
      <c r="AY124" s="131" t="s">
        <v>134</v>
      </c>
      <c r="BK124" s="140">
        <v>0</v>
      </c>
    </row>
    <row r="125" spans="1:65" s="12" customFormat="1" ht="25.9" customHeight="1">
      <c r="B125" s="130"/>
      <c r="D125" s="131" t="s">
        <v>76</v>
      </c>
      <c r="E125" s="132" t="s">
        <v>1383</v>
      </c>
      <c r="F125" s="132" t="s">
        <v>1384</v>
      </c>
      <c r="I125" s="133"/>
      <c r="J125" s="134">
        <f>BK125</f>
        <v>0</v>
      </c>
      <c r="L125" s="130"/>
      <c r="M125" s="135"/>
      <c r="N125" s="136"/>
      <c r="O125" s="136"/>
      <c r="P125" s="137">
        <f>P126+P149+P163+P173+P177</f>
        <v>0</v>
      </c>
      <c r="Q125" s="136"/>
      <c r="R125" s="137">
        <f>R126+R149+R163+R173+R177</f>
        <v>0</v>
      </c>
      <c r="S125" s="136"/>
      <c r="T125" s="138">
        <f>T126+T149+T163+T173+T177</f>
        <v>0</v>
      </c>
      <c r="AR125" s="131" t="s">
        <v>168</v>
      </c>
      <c r="AT125" s="139" t="s">
        <v>76</v>
      </c>
      <c r="AU125" s="139" t="s">
        <v>77</v>
      </c>
      <c r="AY125" s="131" t="s">
        <v>134</v>
      </c>
      <c r="BK125" s="140">
        <f>BK126+BK149+BK163+BK173+BK177</f>
        <v>0</v>
      </c>
    </row>
    <row r="126" spans="1:65" s="12" customFormat="1" ht="22.9" customHeight="1">
      <c r="B126" s="130"/>
      <c r="D126" s="131" t="s">
        <v>76</v>
      </c>
      <c r="E126" s="141" t="s">
        <v>1385</v>
      </c>
      <c r="F126" s="141" t="s">
        <v>1386</v>
      </c>
      <c r="I126" s="133"/>
      <c r="J126" s="142">
        <f>BK126</f>
        <v>0</v>
      </c>
      <c r="L126" s="130"/>
      <c r="M126" s="135"/>
      <c r="N126" s="136"/>
      <c r="O126" s="136"/>
      <c r="P126" s="137">
        <f>SUM(P127:P148)</f>
        <v>0</v>
      </c>
      <c r="Q126" s="136"/>
      <c r="R126" s="137">
        <f>SUM(R127:R148)</f>
        <v>0</v>
      </c>
      <c r="S126" s="136"/>
      <c r="T126" s="138">
        <f>SUM(T127:T148)</f>
        <v>0</v>
      </c>
      <c r="AR126" s="131" t="s">
        <v>168</v>
      </c>
      <c r="AT126" s="139" t="s">
        <v>76</v>
      </c>
      <c r="AU126" s="139" t="s">
        <v>85</v>
      </c>
      <c r="AY126" s="131" t="s">
        <v>134</v>
      </c>
      <c r="BK126" s="140">
        <f>SUM(BK127:BK148)</f>
        <v>0</v>
      </c>
    </row>
    <row r="127" spans="1:65" s="2" customFormat="1" ht="16.5" customHeight="1">
      <c r="A127" s="32"/>
      <c r="B127" s="143"/>
      <c r="C127" s="144" t="s">
        <v>85</v>
      </c>
      <c r="D127" s="144" t="s">
        <v>136</v>
      </c>
      <c r="E127" s="145" t="s">
        <v>1387</v>
      </c>
      <c r="F127" s="146" t="s">
        <v>1388</v>
      </c>
      <c r="G127" s="147" t="s">
        <v>1389</v>
      </c>
      <c r="H127" s="148">
        <v>1</v>
      </c>
      <c r="I127" s="149"/>
      <c r="J127" s="150">
        <f>ROUND(I127*H127,2)</f>
        <v>0</v>
      </c>
      <c r="K127" s="146" t="s">
        <v>140</v>
      </c>
      <c r="L127" s="33"/>
      <c r="M127" s="151" t="s">
        <v>1</v>
      </c>
      <c r="N127" s="152" t="s">
        <v>42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1390</v>
      </c>
      <c r="AT127" s="155" t="s">
        <v>136</v>
      </c>
      <c r="AU127" s="155" t="s">
        <v>88</v>
      </c>
      <c r="AY127" s="17" t="s">
        <v>134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85</v>
      </c>
      <c r="BK127" s="156">
        <f>ROUND(I127*H127,2)</f>
        <v>0</v>
      </c>
      <c r="BL127" s="17" t="s">
        <v>1390</v>
      </c>
      <c r="BM127" s="155" t="s">
        <v>1391</v>
      </c>
    </row>
    <row r="128" spans="1:65" s="2" customFormat="1">
      <c r="A128" s="32"/>
      <c r="B128" s="33"/>
      <c r="C128" s="32"/>
      <c r="D128" s="157" t="s">
        <v>143</v>
      </c>
      <c r="E128" s="32"/>
      <c r="F128" s="158" t="s">
        <v>1388</v>
      </c>
      <c r="G128" s="32"/>
      <c r="H128" s="32"/>
      <c r="I128" s="159"/>
      <c r="J128" s="32"/>
      <c r="K128" s="32"/>
      <c r="L128" s="33"/>
      <c r="M128" s="160"/>
      <c r="N128" s="161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143</v>
      </c>
      <c r="AU128" s="17" t="s">
        <v>88</v>
      </c>
    </row>
    <row r="129" spans="1:65" s="14" customFormat="1">
      <c r="B129" s="170"/>
      <c r="D129" s="157" t="s">
        <v>145</v>
      </c>
      <c r="E129" s="171" t="s">
        <v>1</v>
      </c>
      <c r="F129" s="172" t="s">
        <v>1392</v>
      </c>
      <c r="H129" s="171" t="s">
        <v>1</v>
      </c>
      <c r="I129" s="173"/>
      <c r="L129" s="170"/>
      <c r="M129" s="174"/>
      <c r="N129" s="175"/>
      <c r="O129" s="175"/>
      <c r="P129" s="175"/>
      <c r="Q129" s="175"/>
      <c r="R129" s="175"/>
      <c r="S129" s="175"/>
      <c r="T129" s="176"/>
      <c r="AT129" s="171" t="s">
        <v>145</v>
      </c>
      <c r="AU129" s="171" t="s">
        <v>88</v>
      </c>
      <c r="AV129" s="14" t="s">
        <v>85</v>
      </c>
      <c r="AW129" s="14" t="s">
        <v>31</v>
      </c>
      <c r="AX129" s="14" t="s">
        <v>77</v>
      </c>
      <c r="AY129" s="171" t="s">
        <v>134</v>
      </c>
    </row>
    <row r="130" spans="1:65" s="13" customFormat="1">
      <c r="B130" s="162"/>
      <c r="D130" s="157" t="s">
        <v>145</v>
      </c>
      <c r="E130" s="163" t="s">
        <v>1</v>
      </c>
      <c r="F130" s="164" t="s">
        <v>1393</v>
      </c>
      <c r="H130" s="165">
        <v>1</v>
      </c>
      <c r="I130" s="166"/>
      <c r="L130" s="162"/>
      <c r="M130" s="167"/>
      <c r="N130" s="168"/>
      <c r="O130" s="168"/>
      <c r="P130" s="168"/>
      <c r="Q130" s="168"/>
      <c r="R130" s="168"/>
      <c r="S130" s="168"/>
      <c r="T130" s="169"/>
      <c r="AT130" s="163" t="s">
        <v>145</v>
      </c>
      <c r="AU130" s="163" t="s">
        <v>88</v>
      </c>
      <c r="AV130" s="13" t="s">
        <v>88</v>
      </c>
      <c r="AW130" s="13" t="s">
        <v>31</v>
      </c>
      <c r="AX130" s="13" t="s">
        <v>85</v>
      </c>
      <c r="AY130" s="163" t="s">
        <v>134</v>
      </c>
    </row>
    <row r="131" spans="1:65" s="2" customFormat="1" ht="16.5" customHeight="1">
      <c r="A131" s="32"/>
      <c r="B131" s="143"/>
      <c r="C131" s="144" t="s">
        <v>88</v>
      </c>
      <c r="D131" s="144" t="s">
        <v>136</v>
      </c>
      <c r="E131" s="145" t="s">
        <v>1394</v>
      </c>
      <c r="F131" s="146" t="s">
        <v>1395</v>
      </c>
      <c r="G131" s="147" t="s">
        <v>1389</v>
      </c>
      <c r="H131" s="148">
        <v>1</v>
      </c>
      <c r="I131" s="149"/>
      <c r="J131" s="150">
        <f>ROUND(I131*H131,2)</f>
        <v>0</v>
      </c>
      <c r="K131" s="146" t="s">
        <v>140</v>
      </c>
      <c r="L131" s="33"/>
      <c r="M131" s="151" t="s">
        <v>1</v>
      </c>
      <c r="N131" s="152" t="s">
        <v>42</v>
      </c>
      <c r="O131" s="58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1390</v>
      </c>
      <c r="AT131" s="155" t="s">
        <v>136</v>
      </c>
      <c r="AU131" s="155" t="s">
        <v>88</v>
      </c>
      <c r="AY131" s="17" t="s">
        <v>134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85</v>
      </c>
      <c r="BK131" s="156">
        <f>ROUND(I131*H131,2)</f>
        <v>0</v>
      </c>
      <c r="BL131" s="17" t="s">
        <v>1390</v>
      </c>
      <c r="BM131" s="155" t="s">
        <v>1396</v>
      </c>
    </row>
    <row r="132" spans="1:65" s="2" customFormat="1">
      <c r="A132" s="32"/>
      <c r="B132" s="33"/>
      <c r="C132" s="32"/>
      <c r="D132" s="157" t="s">
        <v>143</v>
      </c>
      <c r="E132" s="32"/>
      <c r="F132" s="158" t="s">
        <v>1395</v>
      </c>
      <c r="G132" s="32"/>
      <c r="H132" s="32"/>
      <c r="I132" s="159"/>
      <c r="J132" s="32"/>
      <c r="K132" s="32"/>
      <c r="L132" s="33"/>
      <c r="M132" s="160"/>
      <c r="N132" s="161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143</v>
      </c>
      <c r="AU132" s="17" t="s">
        <v>88</v>
      </c>
    </row>
    <row r="133" spans="1:65" s="14" customFormat="1">
      <c r="B133" s="170"/>
      <c r="D133" s="157" t="s">
        <v>145</v>
      </c>
      <c r="E133" s="171" t="s">
        <v>1</v>
      </c>
      <c r="F133" s="172" t="s">
        <v>1397</v>
      </c>
      <c r="H133" s="171" t="s">
        <v>1</v>
      </c>
      <c r="I133" s="173"/>
      <c r="L133" s="170"/>
      <c r="M133" s="174"/>
      <c r="N133" s="175"/>
      <c r="O133" s="175"/>
      <c r="P133" s="175"/>
      <c r="Q133" s="175"/>
      <c r="R133" s="175"/>
      <c r="S133" s="175"/>
      <c r="T133" s="176"/>
      <c r="AT133" s="171" t="s">
        <v>145</v>
      </c>
      <c r="AU133" s="171" t="s">
        <v>88</v>
      </c>
      <c r="AV133" s="14" t="s">
        <v>85</v>
      </c>
      <c r="AW133" s="14" t="s">
        <v>31</v>
      </c>
      <c r="AX133" s="14" t="s">
        <v>77</v>
      </c>
      <c r="AY133" s="171" t="s">
        <v>134</v>
      </c>
    </row>
    <row r="134" spans="1:65" s="14" customFormat="1">
      <c r="B134" s="170"/>
      <c r="D134" s="157" t="s">
        <v>145</v>
      </c>
      <c r="E134" s="171" t="s">
        <v>1</v>
      </c>
      <c r="F134" s="172" t="s">
        <v>1398</v>
      </c>
      <c r="H134" s="171" t="s">
        <v>1</v>
      </c>
      <c r="I134" s="173"/>
      <c r="L134" s="170"/>
      <c r="M134" s="174"/>
      <c r="N134" s="175"/>
      <c r="O134" s="175"/>
      <c r="P134" s="175"/>
      <c r="Q134" s="175"/>
      <c r="R134" s="175"/>
      <c r="S134" s="175"/>
      <c r="T134" s="176"/>
      <c r="AT134" s="171" t="s">
        <v>145</v>
      </c>
      <c r="AU134" s="171" t="s">
        <v>88</v>
      </c>
      <c r="AV134" s="14" t="s">
        <v>85</v>
      </c>
      <c r="AW134" s="14" t="s">
        <v>31</v>
      </c>
      <c r="AX134" s="14" t="s">
        <v>77</v>
      </c>
      <c r="AY134" s="171" t="s">
        <v>134</v>
      </c>
    </row>
    <row r="135" spans="1:65" s="13" customFormat="1">
      <c r="B135" s="162"/>
      <c r="D135" s="157" t="s">
        <v>145</v>
      </c>
      <c r="E135" s="163" t="s">
        <v>1</v>
      </c>
      <c r="F135" s="164" t="s">
        <v>1393</v>
      </c>
      <c r="H135" s="165">
        <v>1</v>
      </c>
      <c r="I135" s="166"/>
      <c r="L135" s="162"/>
      <c r="M135" s="167"/>
      <c r="N135" s="168"/>
      <c r="O135" s="168"/>
      <c r="P135" s="168"/>
      <c r="Q135" s="168"/>
      <c r="R135" s="168"/>
      <c r="S135" s="168"/>
      <c r="T135" s="169"/>
      <c r="AT135" s="163" t="s">
        <v>145</v>
      </c>
      <c r="AU135" s="163" t="s">
        <v>88</v>
      </c>
      <c r="AV135" s="13" t="s">
        <v>88</v>
      </c>
      <c r="AW135" s="13" t="s">
        <v>31</v>
      </c>
      <c r="AX135" s="13" t="s">
        <v>85</v>
      </c>
      <c r="AY135" s="163" t="s">
        <v>134</v>
      </c>
    </row>
    <row r="136" spans="1:65" s="2" customFormat="1" ht="16.5" customHeight="1">
      <c r="A136" s="32"/>
      <c r="B136" s="143"/>
      <c r="C136" s="144" t="s">
        <v>153</v>
      </c>
      <c r="D136" s="144" t="s">
        <v>136</v>
      </c>
      <c r="E136" s="145" t="s">
        <v>1399</v>
      </c>
      <c r="F136" s="146" t="s">
        <v>1400</v>
      </c>
      <c r="G136" s="147" t="s">
        <v>1389</v>
      </c>
      <c r="H136" s="148">
        <v>1</v>
      </c>
      <c r="I136" s="149"/>
      <c r="J136" s="150">
        <f>ROUND(I136*H136,2)</f>
        <v>0</v>
      </c>
      <c r="K136" s="146" t="s">
        <v>140</v>
      </c>
      <c r="L136" s="33"/>
      <c r="M136" s="151" t="s">
        <v>1</v>
      </c>
      <c r="N136" s="152" t="s">
        <v>42</v>
      </c>
      <c r="O136" s="58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1390</v>
      </c>
      <c r="AT136" s="155" t="s">
        <v>136</v>
      </c>
      <c r="AU136" s="155" t="s">
        <v>88</v>
      </c>
      <c r="AY136" s="17" t="s">
        <v>134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85</v>
      </c>
      <c r="BK136" s="156">
        <f>ROUND(I136*H136,2)</f>
        <v>0</v>
      </c>
      <c r="BL136" s="17" t="s">
        <v>1390</v>
      </c>
      <c r="BM136" s="155" t="s">
        <v>1401</v>
      </c>
    </row>
    <row r="137" spans="1:65" s="2" customFormat="1">
      <c r="A137" s="32"/>
      <c r="B137" s="33"/>
      <c r="C137" s="32"/>
      <c r="D137" s="157" t="s">
        <v>143</v>
      </c>
      <c r="E137" s="32"/>
      <c r="F137" s="158" t="s">
        <v>1400</v>
      </c>
      <c r="G137" s="32"/>
      <c r="H137" s="32"/>
      <c r="I137" s="159"/>
      <c r="J137" s="32"/>
      <c r="K137" s="32"/>
      <c r="L137" s="33"/>
      <c r="M137" s="160"/>
      <c r="N137" s="161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143</v>
      </c>
      <c r="AU137" s="17" t="s">
        <v>88</v>
      </c>
    </row>
    <row r="138" spans="1:65" s="14" customFormat="1">
      <c r="B138" s="170"/>
      <c r="D138" s="157" t="s">
        <v>145</v>
      </c>
      <c r="E138" s="171" t="s">
        <v>1</v>
      </c>
      <c r="F138" s="172" t="s">
        <v>1402</v>
      </c>
      <c r="H138" s="171" t="s">
        <v>1</v>
      </c>
      <c r="I138" s="173"/>
      <c r="L138" s="170"/>
      <c r="M138" s="174"/>
      <c r="N138" s="175"/>
      <c r="O138" s="175"/>
      <c r="P138" s="175"/>
      <c r="Q138" s="175"/>
      <c r="R138" s="175"/>
      <c r="S138" s="175"/>
      <c r="T138" s="176"/>
      <c r="AT138" s="171" t="s">
        <v>145</v>
      </c>
      <c r="AU138" s="171" t="s">
        <v>88</v>
      </c>
      <c r="AV138" s="14" t="s">
        <v>85</v>
      </c>
      <c r="AW138" s="14" t="s">
        <v>31</v>
      </c>
      <c r="AX138" s="14" t="s">
        <v>77</v>
      </c>
      <c r="AY138" s="171" t="s">
        <v>134</v>
      </c>
    </row>
    <row r="139" spans="1:65" s="13" customFormat="1">
      <c r="B139" s="162"/>
      <c r="D139" s="157" t="s">
        <v>145</v>
      </c>
      <c r="E139" s="163" t="s">
        <v>1</v>
      </c>
      <c r="F139" s="164" t="s">
        <v>1403</v>
      </c>
      <c r="H139" s="165">
        <v>1</v>
      </c>
      <c r="I139" s="166"/>
      <c r="L139" s="162"/>
      <c r="M139" s="167"/>
      <c r="N139" s="168"/>
      <c r="O139" s="168"/>
      <c r="P139" s="168"/>
      <c r="Q139" s="168"/>
      <c r="R139" s="168"/>
      <c r="S139" s="168"/>
      <c r="T139" s="169"/>
      <c r="AT139" s="163" t="s">
        <v>145</v>
      </c>
      <c r="AU139" s="163" t="s">
        <v>88</v>
      </c>
      <c r="AV139" s="13" t="s">
        <v>88</v>
      </c>
      <c r="AW139" s="13" t="s">
        <v>31</v>
      </c>
      <c r="AX139" s="13" t="s">
        <v>85</v>
      </c>
      <c r="AY139" s="163" t="s">
        <v>134</v>
      </c>
    </row>
    <row r="140" spans="1:65" s="2" customFormat="1" ht="16.5" customHeight="1">
      <c r="A140" s="32"/>
      <c r="B140" s="143"/>
      <c r="C140" s="144" t="s">
        <v>141</v>
      </c>
      <c r="D140" s="144" t="s">
        <v>136</v>
      </c>
      <c r="E140" s="145" t="s">
        <v>1404</v>
      </c>
      <c r="F140" s="146" t="s">
        <v>1405</v>
      </c>
      <c r="G140" s="147" t="s">
        <v>1389</v>
      </c>
      <c r="H140" s="148">
        <v>1</v>
      </c>
      <c r="I140" s="149"/>
      <c r="J140" s="150">
        <f>ROUND(I140*H140,2)</f>
        <v>0</v>
      </c>
      <c r="K140" s="146" t="s">
        <v>140</v>
      </c>
      <c r="L140" s="33"/>
      <c r="M140" s="151" t="s">
        <v>1</v>
      </c>
      <c r="N140" s="152" t="s">
        <v>42</v>
      </c>
      <c r="O140" s="58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1390</v>
      </c>
      <c r="AT140" s="155" t="s">
        <v>136</v>
      </c>
      <c r="AU140" s="155" t="s">
        <v>88</v>
      </c>
      <c r="AY140" s="17" t="s">
        <v>134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85</v>
      </c>
      <c r="BK140" s="156">
        <f>ROUND(I140*H140,2)</f>
        <v>0</v>
      </c>
      <c r="BL140" s="17" t="s">
        <v>1390</v>
      </c>
      <c r="BM140" s="155" t="s">
        <v>1406</v>
      </c>
    </row>
    <row r="141" spans="1:65" s="2" customFormat="1">
      <c r="A141" s="32"/>
      <c r="B141" s="33"/>
      <c r="C141" s="32"/>
      <c r="D141" s="157" t="s">
        <v>143</v>
      </c>
      <c r="E141" s="32"/>
      <c r="F141" s="158" t="s">
        <v>1405</v>
      </c>
      <c r="G141" s="32"/>
      <c r="H141" s="32"/>
      <c r="I141" s="159"/>
      <c r="J141" s="32"/>
      <c r="K141" s="32"/>
      <c r="L141" s="33"/>
      <c r="M141" s="160"/>
      <c r="N141" s="161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143</v>
      </c>
      <c r="AU141" s="17" t="s">
        <v>88</v>
      </c>
    </row>
    <row r="142" spans="1:65" s="14" customFormat="1">
      <c r="B142" s="170"/>
      <c r="D142" s="157" t="s">
        <v>145</v>
      </c>
      <c r="E142" s="171" t="s">
        <v>1</v>
      </c>
      <c r="F142" s="172" t="s">
        <v>1407</v>
      </c>
      <c r="H142" s="171" t="s">
        <v>1</v>
      </c>
      <c r="I142" s="173"/>
      <c r="L142" s="170"/>
      <c r="M142" s="174"/>
      <c r="N142" s="175"/>
      <c r="O142" s="175"/>
      <c r="P142" s="175"/>
      <c r="Q142" s="175"/>
      <c r="R142" s="175"/>
      <c r="S142" s="175"/>
      <c r="T142" s="176"/>
      <c r="AT142" s="171" t="s">
        <v>145</v>
      </c>
      <c r="AU142" s="171" t="s">
        <v>88</v>
      </c>
      <c r="AV142" s="14" t="s">
        <v>85</v>
      </c>
      <c r="AW142" s="14" t="s">
        <v>31</v>
      </c>
      <c r="AX142" s="14" t="s">
        <v>77</v>
      </c>
      <c r="AY142" s="171" t="s">
        <v>134</v>
      </c>
    </row>
    <row r="143" spans="1:65" s="14" customFormat="1">
      <c r="B143" s="170"/>
      <c r="D143" s="157" t="s">
        <v>145</v>
      </c>
      <c r="E143" s="171" t="s">
        <v>1</v>
      </c>
      <c r="F143" s="172" t="s">
        <v>1408</v>
      </c>
      <c r="H143" s="171" t="s">
        <v>1</v>
      </c>
      <c r="I143" s="173"/>
      <c r="L143" s="170"/>
      <c r="M143" s="174"/>
      <c r="N143" s="175"/>
      <c r="O143" s="175"/>
      <c r="P143" s="175"/>
      <c r="Q143" s="175"/>
      <c r="R143" s="175"/>
      <c r="S143" s="175"/>
      <c r="T143" s="176"/>
      <c r="AT143" s="171" t="s">
        <v>145</v>
      </c>
      <c r="AU143" s="171" t="s">
        <v>88</v>
      </c>
      <c r="AV143" s="14" t="s">
        <v>85</v>
      </c>
      <c r="AW143" s="14" t="s">
        <v>31</v>
      </c>
      <c r="AX143" s="14" t="s">
        <v>77</v>
      </c>
      <c r="AY143" s="171" t="s">
        <v>134</v>
      </c>
    </row>
    <row r="144" spans="1:65" s="13" customFormat="1">
      <c r="B144" s="162"/>
      <c r="D144" s="157" t="s">
        <v>145</v>
      </c>
      <c r="E144" s="163" t="s">
        <v>1</v>
      </c>
      <c r="F144" s="164" t="s">
        <v>1409</v>
      </c>
      <c r="H144" s="165">
        <v>1</v>
      </c>
      <c r="I144" s="166"/>
      <c r="L144" s="162"/>
      <c r="M144" s="167"/>
      <c r="N144" s="168"/>
      <c r="O144" s="168"/>
      <c r="P144" s="168"/>
      <c r="Q144" s="168"/>
      <c r="R144" s="168"/>
      <c r="S144" s="168"/>
      <c r="T144" s="169"/>
      <c r="AT144" s="163" t="s">
        <v>145</v>
      </c>
      <c r="AU144" s="163" t="s">
        <v>88</v>
      </c>
      <c r="AV144" s="13" t="s">
        <v>88</v>
      </c>
      <c r="AW144" s="13" t="s">
        <v>31</v>
      </c>
      <c r="AX144" s="13" t="s">
        <v>85</v>
      </c>
      <c r="AY144" s="163" t="s">
        <v>134</v>
      </c>
    </row>
    <row r="145" spans="1:65" s="2" customFormat="1" ht="16.5" customHeight="1">
      <c r="A145" s="32"/>
      <c r="B145" s="143"/>
      <c r="C145" s="144" t="s">
        <v>168</v>
      </c>
      <c r="D145" s="144" t="s">
        <v>136</v>
      </c>
      <c r="E145" s="145" t="s">
        <v>1410</v>
      </c>
      <c r="F145" s="146" t="s">
        <v>1405</v>
      </c>
      <c r="G145" s="147" t="s">
        <v>1389</v>
      </c>
      <c r="H145" s="148">
        <v>1</v>
      </c>
      <c r="I145" s="149"/>
      <c r="J145" s="150">
        <f>ROUND(I145*H145,2)</f>
        <v>0</v>
      </c>
      <c r="K145" s="146" t="s">
        <v>140</v>
      </c>
      <c r="L145" s="33"/>
      <c r="M145" s="151" t="s">
        <v>1</v>
      </c>
      <c r="N145" s="152" t="s">
        <v>42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1390</v>
      </c>
      <c r="AT145" s="155" t="s">
        <v>136</v>
      </c>
      <c r="AU145" s="155" t="s">
        <v>88</v>
      </c>
      <c r="AY145" s="17" t="s">
        <v>134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85</v>
      </c>
      <c r="BK145" s="156">
        <f>ROUND(I145*H145,2)</f>
        <v>0</v>
      </c>
      <c r="BL145" s="17" t="s">
        <v>1390</v>
      </c>
      <c r="BM145" s="155" t="s">
        <v>1411</v>
      </c>
    </row>
    <row r="146" spans="1:65" s="2" customFormat="1">
      <c r="A146" s="32"/>
      <c r="B146" s="33"/>
      <c r="C146" s="32"/>
      <c r="D146" s="157" t="s">
        <v>143</v>
      </c>
      <c r="E146" s="32"/>
      <c r="F146" s="158" t="s">
        <v>1405</v>
      </c>
      <c r="G146" s="32"/>
      <c r="H146" s="32"/>
      <c r="I146" s="159"/>
      <c r="J146" s="32"/>
      <c r="K146" s="32"/>
      <c r="L146" s="33"/>
      <c r="M146" s="160"/>
      <c r="N146" s="161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143</v>
      </c>
      <c r="AU146" s="17" t="s">
        <v>88</v>
      </c>
    </row>
    <row r="147" spans="1:65" s="14" customFormat="1">
      <c r="B147" s="170"/>
      <c r="D147" s="157" t="s">
        <v>145</v>
      </c>
      <c r="E147" s="171" t="s">
        <v>1</v>
      </c>
      <c r="F147" s="172" t="s">
        <v>1412</v>
      </c>
      <c r="H147" s="171" t="s">
        <v>1</v>
      </c>
      <c r="I147" s="173"/>
      <c r="L147" s="170"/>
      <c r="M147" s="174"/>
      <c r="N147" s="175"/>
      <c r="O147" s="175"/>
      <c r="P147" s="175"/>
      <c r="Q147" s="175"/>
      <c r="R147" s="175"/>
      <c r="S147" s="175"/>
      <c r="T147" s="176"/>
      <c r="AT147" s="171" t="s">
        <v>145</v>
      </c>
      <c r="AU147" s="171" t="s">
        <v>88</v>
      </c>
      <c r="AV147" s="14" t="s">
        <v>85</v>
      </c>
      <c r="AW147" s="14" t="s">
        <v>31</v>
      </c>
      <c r="AX147" s="14" t="s">
        <v>77</v>
      </c>
      <c r="AY147" s="171" t="s">
        <v>134</v>
      </c>
    </row>
    <row r="148" spans="1:65" s="13" customFormat="1">
      <c r="B148" s="162"/>
      <c r="D148" s="157" t="s">
        <v>145</v>
      </c>
      <c r="E148" s="163" t="s">
        <v>1</v>
      </c>
      <c r="F148" s="164" t="s">
        <v>1413</v>
      </c>
      <c r="H148" s="165">
        <v>1</v>
      </c>
      <c r="I148" s="166"/>
      <c r="L148" s="162"/>
      <c r="M148" s="167"/>
      <c r="N148" s="168"/>
      <c r="O148" s="168"/>
      <c r="P148" s="168"/>
      <c r="Q148" s="168"/>
      <c r="R148" s="168"/>
      <c r="S148" s="168"/>
      <c r="T148" s="169"/>
      <c r="AT148" s="163" t="s">
        <v>145</v>
      </c>
      <c r="AU148" s="163" t="s">
        <v>88</v>
      </c>
      <c r="AV148" s="13" t="s">
        <v>88</v>
      </c>
      <c r="AW148" s="13" t="s">
        <v>31</v>
      </c>
      <c r="AX148" s="13" t="s">
        <v>85</v>
      </c>
      <c r="AY148" s="163" t="s">
        <v>134</v>
      </c>
    </row>
    <row r="149" spans="1:65" s="12" customFormat="1" ht="22.9" customHeight="1">
      <c r="B149" s="130"/>
      <c r="D149" s="131" t="s">
        <v>76</v>
      </c>
      <c r="E149" s="141" t="s">
        <v>1414</v>
      </c>
      <c r="F149" s="141" t="s">
        <v>1415</v>
      </c>
      <c r="I149" s="133"/>
      <c r="J149" s="142">
        <f>BK149</f>
        <v>0</v>
      </c>
      <c r="L149" s="130"/>
      <c r="M149" s="135"/>
      <c r="N149" s="136"/>
      <c r="O149" s="136"/>
      <c r="P149" s="137">
        <f>SUM(P150:P162)</f>
        <v>0</v>
      </c>
      <c r="Q149" s="136"/>
      <c r="R149" s="137">
        <f>SUM(R150:R162)</f>
        <v>0</v>
      </c>
      <c r="S149" s="136"/>
      <c r="T149" s="138">
        <f>SUM(T150:T162)</f>
        <v>0</v>
      </c>
      <c r="AR149" s="131" t="s">
        <v>168</v>
      </c>
      <c r="AT149" s="139" t="s">
        <v>76</v>
      </c>
      <c r="AU149" s="139" t="s">
        <v>85</v>
      </c>
      <c r="AY149" s="131" t="s">
        <v>134</v>
      </c>
      <c r="BK149" s="140">
        <f>SUM(BK150:BK162)</f>
        <v>0</v>
      </c>
    </row>
    <row r="150" spans="1:65" s="2" customFormat="1" ht="16.5" customHeight="1">
      <c r="A150" s="32"/>
      <c r="B150" s="143"/>
      <c r="C150" s="144" t="s">
        <v>174</v>
      </c>
      <c r="D150" s="144" t="s">
        <v>136</v>
      </c>
      <c r="E150" s="145" t="s">
        <v>1416</v>
      </c>
      <c r="F150" s="146" t="s">
        <v>1417</v>
      </c>
      <c r="G150" s="147" t="s">
        <v>1389</v>
      </c>
      <c r="H150" s="148">
        <v>1</v>
      </c>
      <c r="I150" s="149"/>
      <c r="J150" s="150">
        <f>ROUND(I150*H150,2)</f>
        <v>0</v>
      </c>
      <c r="K150" s="146" t="s">
        <v>140</v>
      </c>
      <c r="L150" s="33"/>
      <c r="M150" s="151" t="s">
        <v>1</v>
      </c>
      <c r="N150" s="152" t="s">
        <v>42</v>
      </c>
      <c r="O150" s="58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1390</v>
      </c>
      <c r="AT150" s="155" t="s">
        <v>136</v>
      </c>
      <c r="AU150" s="155" t="s">
        <v>88</v>
      </c>
      <c r="AY150" s="17" t="s">
        <v>134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7" t="s">
        <v>85</v>
      </c>
      <c r="BK150" s="156">
        <f>ROUND(I150*H150,2)</f>
        <v>0</v>
      </c>
      <c r="BL150" s="17" t="s">
        <v>1390</v>
      </c>
      <c r="BM150" s="155" t="s">
        <v>1418</v>
      </c>
    </row>
    <row r="151" spans="1:65" s="2" customFormat="1">
      <c r="A151" s="32"/>
      <c r="B151" s="33"/>
      <c r="C151" s="32"/>
      <c r="D151" s="157" t="s">
        <v>143</v>
      </c>
      <c r="E151" s="32"/>
      <c r="F151" s="158" t="s">
        <v>1417</v>
      </c>
      <c r="G151" s="32"/>
      <c r="H151" s="32"/>
      <c r="I151" s="159"/>
      <c r="J151" s="32"/>
      <c r="K151" s="32"/>
      <c r="L151" s="33"/>
      <c r="M151" s="160"/>
      <c r="N151" s="161"/>
      <c r="O151" s="58"/>
      <c r="P151" s="58"/>
      <c r="Q151" s="58"/>
      <c r="R151" s="58"/>
      <c r="S151" s="58"/>
      <c r="T151" s="59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7" t="s">
        <v>143</v>
      </c>
      <c r="AU151" s="17" t="s">
        <v>88</v>
      </c>
    </row>
    <row r="152" spans="1:65" s="14" customFormat="1">
      <c r="B152" s="170"/>
      <c r="D152" s="157" t="s">
        <v>145</v>
      </c>
      <c r="E152" s="171" t="s">
        <v>1</v>
      </c>
      <c r="F152" s="172" t="s">
        <v>1419</v>
      </c>
      <c r="H152" s="171" t="s">
        <v>1</v>
      </c>
      <c r="I152" s="173"/>
      <c r="L152" s="170"/>
      <c r="M152" s="174"/>
      <c r="N152" s="175"/>
      <c r="O152" s="175"/>
      <c r="P152" s="175"/>
      <c r="Q152" s="175"/>
      <c r="R152" s="175"/>
      <c r="S152" s="175"/>
      <c r="T152" s="176"/>
      <c r="AT152" s="171" t="s">
        <v>145</v>
      </c>
      <c r="AU152" s="171" t="s">
        <v>88</v>
      </c>
      <c r="AV152" s="14" t="s">
        <v>85</v>
      </c>
      <c r="AW152" s="14" t="s">
        <v>31</v>
      </c>
      <c r="AX152" s="14" t="s">
        <v>77</v>
      </c>
      <c r="AY152" s="171" t="s">
        <v>134</v>
      </c>
    </row>
    <row r="153" spans="1:65" s="13" customFormat="1">
      <c r="B153" s="162"/>
      <c r="D153" s="157" t="s">
        <v>145</v>
      </c>
      <c r="E153" s="163" t="s">
        <v>1</v>
      </c>
      <c r="F153" s="164" t="s">
        <v>1420</v>
      </c>
      <c r="H153" s="165">
        <v>1</v>
      </c>
      <c r="I153" s="166"/>
      <c r="L153" s="162"/>
      <c r="M153" s="167"/>
      <c r="N153" s="168"/>
      <c r="O153" s="168"/>
      <c r="P153" s="168"/>
      <c r="Q153" s="168"/>
      <c r="R153" s="168"/>
      <c r="S153" s="168"/>
      <c r="T153" s="169"/>
      <c r="AT153" s="163" t="s">
        <v>145</v>
      </c>
      <c r="AU153" s="163" t="s">
        <v>88</v>
      </c>
      <c r="AV153" s="13" t="s">
        <v>88</v>
      </c>
      <c r="AW153" s="13" t="s">
        <v>31</v>
      </c>
      <c r="AX153" s="13" t="s">
        <v>85</v>
      </c>
      <c r="AY153" s="163" t="s">
        <v>134</v>
      </c>
    </row>
    <row r="154" spans="1:65" s="2" customFormat="1" ht="16.5" customHeight="1">
      <c r="A154" s="32"/>
      <c r="B154" s="143"/>
      <c r="C154" s="144" t="s">
        <v>182</v>
      </c>
      <c r="D154" s="144" t="s">
        <v>136</v>
      </c>
      <c r="E154" s="145" t="s">
        <v>1421</v>
      </c>
      <c r="F154" s="146" t="s">
        <v>1422</v>
      </c>
      <c r="G154" s="147" t="s">
        <v>1389</v>
      </c>
      <c r="H154" s="148">
        <v>1</v>
      </c>
      <c r="I154" s="149"/>
      <c r="J154" s="150">
        <f>ROUND(I154*H154,2)</f>
        <v>0</v>
      </c>
      <c r="K154" s="146" t="s">
        <v>140</v>
      </c>
      <c r="L154" s="33"/>
      <c r="M154" s="151" t="s">
        <v>1</v>
      </c>
      <c r="N154" s="152" t="s">
        <v>42</v>
      </c>
      <c r="O154" s="58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1390</v>
      </c>
      <c r="AT154" s="155" t="s">
        <v>136</v>
      </c>
      <c r="AU154" s="155" t="s">
        <v>88</v>
      </c>
      <c r="AY154" s="17" t="s">
        <v>134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85</v>
      </c>
      <c r="BK154" s="156">
        <f>ROUND(I154*H154,2)</f>
        <v>0</v>
      </c>
      <c r="BL154" s="17" t="s">
        <v>1390</v>
      </c>
      <c r="BM154" s="155" t="s">
        <v>1423</v>
      </c>
    </row>
    <row r="155" spans="1:65" s="2" customFormat="1">
      <c r="A155" s="32"/>
      <c r="B155" s="33"/>
      <c r="C155" s="32"/>
      <c r="D155" s="157" t="s">
        <v>143</v>
      </c>
      <c r="E155" s="32"/>
      <c r="F155" s="158" t="s">
        <v>1422</v>
      </c>
      <c r="G155" s="32"/>
      <c r="H155" s="32"/>
      <c r="I155" s="159"/>
      <c r="J155" s="32"/>
      <c r="K155" s="32"/>
      <c r="L155" s="33"/>
      <c r="M155" s="160"/>
      <c r="N155" s="161"/>
      <c r="O155" s="58"/>
      <c r="P155" s="58"/>
      <c r="Q155" s="58"/>
      <c r="R155" s="58"/>
      <c r="S155" s="58"/>
      <c r="T155" s="5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143</v>
      </c>
      <c r="AU155" s="17" t="s">
        <v>88</v>
      </c>
    </row>
    <row r="156" spans="1:65" s="14" customFormat="1">
      <c r="B156" s="170"/>
      <c r="D156" s="157" t="s">
        <v>145</v>
      </c>
      <c r="E156" s="171" t="s">
        <v>1</v>
      </c>
      <c r="F156" s="172" t="s">
        <v>1424</v>
      </c>
      <c r="H156" s="171" t="s">
        <v>1</v>
      </c>
      <c r="I156" s="173"/>
      <c r="L156" s="170"/>
      <c r="M156" s="174"/>
      <c r="N156" s="175"/>
      <c r="O156" s="175"/>
      <c r="P156" s="175"/>
      <c r="Q156" s="175"/>
      <c r="R156" s="175"/>
      <c r="S156" s="175"/>
      <c r="T156" s="176"/>
      <c r="AT156" s="171" t="s">
        <v>145</v>
      </c>
      <c r="AU156" s="171" t="s">
        <v>88</v>
      </c>
      <c r="AV156" s="14" t="s">
        <v>85</v>
      </c>
      <c r="AW156" s="14" t="s">
        <v>31</v>
      </c>
      <c r="AX156" s="14" t="s">
        <v>77</v>
      </c>
      <c r="AY156" s="171" t="s">
        <v>134</v>
      </c>
    </row>
    <row r="157" spans="1:65" s="14" customFormat="1">
      <c r="B157" s="170"/>
      <c r="D157" s="157" t="s">
        <v>145</v>
      </c>
      <c r="E157" s="171" t="s">
        <v>1</v>
      </c>
      <c r="F157" s="172" t="s">
        <v>1425</v>
      </c>
      <c r="H157" s="171" t="s">
        <v>1</v>
      </c>
      <c r="I157" s="173"/>
      <c r="L157" s="170"/>
      <c r="M157" s="174"/>
      <c r="N157" s="175"/>
      <c r="O157" s="175"/>
      <c r="P157" s="175"/>
      <c r="Q157" s="175"/>
      <c r="R157" s="175"/>
      <c r="S157" s="175"/>
      <c r="T157" s="176"/>
      <c r="AT157" s="171" t="s">
        <v>145</v>
      </c>
      <c r="AU157" s="171" t="s">
        <v>88</v>
      </c>
      <c r="AV157" s="14" t="s">
        <v>85</v>
      </c>
      <c r="AW157" s="14" t="s">
        <v>31</v>
      </c>
      <c r="AX157" s="14" t="s">
        <v>77</v>
      </c>
      <c r="AY157" s="171" t="s">
        <v>134</v>
      </c>
    </row>
    <row r="158" spans="1:65" s="13" customFormat="1">
      <c r="B158" s="162"/>
      <c r="D158" s="157" t="s">
        <v>145</v>
      </c>
      <c r="E158" s="163" t="s">
        <v>1</v>
      </c>
      <c r="F158" s="164" t="s">
        <v>1426</v>
      </c>
      <c r="H158" s="165">
        <v>1</v>
      </c>
      <c r="I158" s="166"/>
      <c r="L158" s="162"/>
      <c r="M158" s="167"/>
      <c r="N158" s="168"/>
      <c r="O158" s="168"/>
      <c r="P158" s="168"/>
      <c r="Q158" s="168"/>
      <c r="R158" s="168"/>
      <c r="S158" s="168"/>
      <c r="T158" s="169"/>
      <c r="AT158" s="163" t="s">
        <v>145</v>
      </c>
      <c r="AU158" s="163" t="s">
        <v>88</v>
      </c>
      <c r="AV158" s="13" t="s">
        <v>88</v>
      </c>
      <c r="AW158" s="13" t="s">
        <v>31</v>
      </c>
      <c r="AX158" s="13" t="s">
        <v>85</v>
      </c>
      <c r="AY158" s="163" t="s">
        <v>134</v>
      </c>
    </row>
    <row r="159" spans="1:65" s="2" customFormat="1" ht="16.5" customHeight="1">
      <c r="A159" s="32"/>
      <c r="B159" s="143"/>
      <c r="C159" s="144" t="s">
        <v>190</v>
      </c>
      <c r="D159" s="144" t="s">
        <v>136</v>
      </c>
      <c r="E159" s="145" t="s">
        <v>1427</v>
      </c>
      <c r="F159" s="146" t="s">
        <v>1428</v>
      </c>
      <c r="G159" s="147" t="s">
        <v>1389</v>
      </c>
      <c r="H159" s="148">
        <v>1</v>
      </c>
      <c r="I159" s="149"/>
      <c r="J159" s="150">
        <f>ROUND(I159*H159,2)</f>
        <v>0</v>
      </c>
      <c r="K159" s="146" t="s">
        <v>140</v>
      </c>
      <c r="L159" s="33"/>
      <c r="M159" s="151" t="s">
        <v>1</v>
      </c>
      <c r="N159" s="152" t="s">
        <v>42</v>
      </c>
      <c r="O159" s="58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1390</v>
      </c>
      <c r="AT159" s="155" t="s">
        <v>136</v>
      </c>
      <c r="AU159" s="155" t="s">
        <v>88</v>
      </c>
      <c r="AY159" s="17" t="s">
        <v>134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85</v>
      </c>
      <c r="BK159" s="156">
        <f>ROUND(I159*H159,2)</f>
        <v>0</v>
      </c>
      <c r="BL159" s="17" t="s">
        <v>1390</v>
      </c>
      <c r="BM159" s="155" t="s">
        <v>1429</v>
      </c>
    </row>
    <row r="160" spans="1:65" s="2" customFormat="1">
      <c r="A160" s="32"/>
      <c r="B160" s="33"/>
      <c r="C160" s="32"/>
      <c r="D160" s="157" t="s">
        <v>143</v>
      </c>
      <c r="E160" s="32"/>
      <c r="F160" s="158" t="s">
        <v>1428</v>
      </c>
      <c r="G160" s="32"/>
      <c r="H160" s="32"/>
      <c r="I160" s="159"/>
      <c r="J160" s="32"/>
      <c r="K160" s="32"/>
      <c r="L160" s="33"/>
      <c r="M160" s="160"/>
      <c r="N160" s="161"/>
      <c r="O160" s="58"/>
      <c r="P160" s="58"/>
      <c r="Q160" s="58"/>
      <c r="R160" s="58"/>
      <c r="S160" s="58"/>
      <c r="T160" s="59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143</v>
      </c>
      <c r="AU160" s="17" t="s">
        <v>88</v>
      </c>
    </row>
    <row r="161" spans="1:65" s="14" customFormat="1">
      <c r="B161" s="170"/>
      <c r="D161" s="157" t="s">
        <v>145</v>
      </c>
      <c r="E161" s="171" t="s">
        <v>1</v>
      </c>
      <c r="F161" s="172" t="s">
        <v>1430</v>
      </c>
      <c r="H161" s="171" t="s">
        <v>1</v>
      </c>
      <c r="I161" s="173"/>
      <c r="L161" s="170"/>
      <c r="M161" s="174"/>
      <c r="N161" s="175"/>
      <c r="O161" s="175"/>
      <c r="P161" s="175"/>
      <c r="Q161" s="175"/>
      <c r="R161" s="175"/>
      <c r="S161" s="175"/>
      <c r="T161" s="176"/>
      <c r="AT161" s="171" t="s">
        <v>145</v>
      </c>
      <c r="AU161" s="171" t="s">
        <v>88</v>
      </c>
      <c r="AV161" s="14" t="s">
        <v>85</v>
      </c>
      <c r="AW161" s="14" t="s">
        <v>31</v>
      </c>
      <c r="AX161" s="14" t="s">
        <v>77</v>
      </c>
      <c r="AY161" s="171" t="s">
        <v>134</v>
      </c>
    </row>
    <row r="162" spans="1:65" s="13" customFormat="1">
      <c r="B162" s="162"/>
      <c r="D162" s="157" t="s">
        <v>145</v>
      </c>
      <c r="E162" s="163" t="s">
        <v>1</v>
      </c>
      <c r="F162" s="164" t="s">
        <v>1420</v>
      </c>
      <c r="H162" s="165">
        <v>1</v>
      </c>
      <c r="I162" s="166"/>
      <c r="L162" s="162"/>
      <c r="M162" s="167"/>
      <c r="N162" s="168"/>
      <c r="O162" s="168"/>
      <c r="P162" s="168"/>
      <c r="Q162" s="168"/>
      <c r="R162" s="168"/>
      <c r="S162" s="168"/>
      <c r="T162" s="169"/>
      <c r="AT162" s="163" t="s">
        <v>145</v>
      </c>
      <c r="AU162" s="163" t="s">
        <v>88</v>
      </c>
      <c r="AV162" s="13" t="s">
        <v>88</v>
      </c>
      <c r="AW162" s="13" t="s">
        <v>31</v>
      </c>
      <c r="AX162" s="13" t="s">
        <v>85</v>
      </c>
      <c r="AY162" s="163" t="s">
        <v>134</v>
      </c>
    </row>
    <row r="163" spans="1:65" s="12" customFormat="1" ht="22.9" customHeight="1">
      <c r="B163" s="130"/>
      <c r="D163" s="131" t="s">
        <v>76</v>
      </c>
      <c r="E163" s="141" t="s">
        <v>1431</v>
      </c>
      <c r="F163" s="141" t="s">
        <v>1432</v>
      </c>
      <c r="I163" s="133"/>
      <c r="J163" s="142">
        <f>BK163</f>
        <v>0</v>
      </c>
      <c r="L163" s="130"/>
      <c r="M163" s="135"/>
      <c r="N163" s="136"/>
      <c r="O163" s="136"/>
      <c r="P163" s="137">
        <f>SUM(P164:P172)</f>
        <v>0</v>
      </c>
      <c r="Q163" s="136"/>
      <c r="R163" s="137">
        <f>SUM(R164:R172)</f>
        <v>0</v>
      </c>
      <c r="S163" s="136"/>
      <c r="T163" s="138">
        <f>SUM(T164:T172)</f>
        <v>0</v>
      </c>
      <c r="AR163" s="131" t="s">
        <v>168</v>
      </c>
      <c r="AT163" s="139" t="s">
        <v>76</v>
      </c>
      <c r="AU163" s="139" t="s">
        <v>85</v>
      </c>
      <c r="AY163" s="131" t="s">
        <v>134</v>
      </c>
      <c r="BK163" s="140">
        <f>SUM(BK164:BK172)</f>
        <v>0</v>
      </c>
    </row>
    <row r="164" spans="1:65" s="2" customFormat="1" ht="16.5" customHeight="1">
      <c r="A164" s="32"/>
      <c r="B164" s="143"/>
      <c r="C164" s="144" t="s">
        <v>197</v>
      </c>
      <c r="D164" s="144" t="s">
        <v>136</v>
      </c>
      <c r="E164" s="145" t="s">
        <v>1433</v>
      </c>
      <c r="F164" s="146" t="s">
        <v>1434</v>
      </c>
      <c r="G164" s="147" t="s">
        <v>1389</v>
      </c>
      <c r="H164" s="148">
        <v>1</v>
      </c>
      <c r="I164" s="149"/>
      <c r="J164" s="150">
        <f>ROUND(I164*H164,2)</f>
        <v>0</v>
      </c>
      <c r="K164" s="146" t="s">
        <v>1</v>
      </c>
      <c r="L164" s="33"/>
      <c r="M164" s="151" t="s">
        <v>1</v>
      </c>
      <c r="N164" s="152" t="s">
        <v>42</v>
      </c>
      <c r="O164" s="58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1390</v>
      </c>
      <c r="AT164" s="155" t="s">
        <v>136</v>
      </c>
      <c r="AU164" s="155" t="s">
        <v>88</v>
      </c>
      <c r="AY164" s="17" t="s">
        <v>134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7" t="s">
        <v>85</v>
      </c>
      <c r="BK164" s="156">
        <f>ROUND(I164*H164,2)</f>
        <v>0</v>
      </c>
      <c r="BL164" s="17" t="s">
        <v>1390</v>
      </c>
      <c r="BM164" s="155" t="s">
        <v>1435</v>
      </c>
    </row>
    <row r="165" spans="1:65" s="2" customFormat="1">
      <c r="A165" s="32"/>
      <c r="B165" s="33"/>
      <c r="C165" s="32"/>
      <c r="D165" s="157" t="s">
        <v>143</v>
      </c>
      <c r="E165" s="32"/>
      <c r="F165" s="158" t="s">
        <v>1434</v>
      </c>
      <c r="G165" s="32"/>
      <c r="H165" s="32"/>
      <c r="I165" s="159"/>
      <c r="J165" s="32"/>
      <c r="K165" s="32"/>
      <c r="L165" s="33"/>
      <c r="M165" s="160"/>
      <c r="N165" s="161"/>
      <c r="O165" s="58"/>
      <c r="P165" s="58"/>
      <c r="Q165" s="58"/>
      <c r="R165" s="58"/>
      <c r="S165" s="58"/>
      <c r="T165" s="5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143</v>
      </c>
      <c r="AU165" s="17" t="s">
        <v>88</v>
      </c>
    </row>
    <row r="166" spans="1:65" s="14" customFormat="1">
      <c r="B166" s="170"/>
      <c r="D166" s="157" t="s">
        <v>145</v>
      </c>
      <c r="E166" s="171" t="s">
        <v>1</v>
      </c>
      <c r="F166" s="172" t="s">
        <v>1436</v>
      </c>
      <c r="H166" s="171" t="s">
        <v>1</v>
      </c>
      <c r="I166" s="173"/>
      <c r="L166" s="170"/>
      <c r="M166" s="174"/>
      <c r="N166" s="175"/>
      <c r="O166" s="175"/>
      <c r="P166" s="175"/>
      <c r="Q166" s="175"/>
      <c r="R166" s="175"/>
      <c r="S166" s="175"/>
      <c r="T166" s="176"/>
      <c r="AT166" s="171" t="s">
        <v>145</v>
      </c>
      <c r="AU166" s="171" t="s">
        <v>88</v>
      </c>
      <c r="AV166" s="14" t="s">
        <v>85</v>
      </c>
      <c r="AW166" s="14" t="s">
        <v>31</v>
      </c>
      <c r="AX166" s="14" t="s">
        <v>77</v>
      </c>
      <c r="AY166" s="171" t="s">
        <v>134</v>
      </c>
    </row>
    <row r="167" spans="1:65" s="13" customFormat="1">
      <c r="B167" s="162"/>
      <c r="D167" s="157" t="s">
        <v>145</v>
      </c>
      <c r="E167" s="163" t="s">
        <v>1</v>
      </c>
      <c r="F167" s="164" t="s">
        <v>1437</v>
      </c>
      <c r="H167" s="165">
        <v>1</v>
      </c>
      <c r="I167" s="166"/>
      <c r="L167" s="162"/>
      <c r="M167" s="167"/>
      <c r="N167" s="168"/>
      <c r="O167" s="168"/>
      <c r="P167" s="168"/>
      <c r="Q167" s="168"/>
      <c r="R167" s="168"/>
      <c r="S167" s="168"/>
      <c r="T167" s="169"/>
      <c r="AT167" s="163" t="s">
        <v>145</v>
      </c>
      <c r="AU167" s="163" t="s">
        <v>88</v>
      </c>
      <c r="AV167" s="13" t="s">
        <v>88</v>
      </c>
      <c r="AW167" s="13" t="s">
        <v>31</v>
      </c>
      <c r="AX167" s="13" t="s">
        <v>85</v>
      </c>
      <c r="AY167" s="163" t="s">
        <v>134</v>
      </c>
    </row>
    <row r="168" spans="1:65" s="14" customFormat="1">
      <c r="B168" s="170"/>
      <c r="D168" s="157" t="s">
        <v>145</v>
      </c>
      <c r="E168" s="171" t="s">
        <v>1</v>
      </c>
      <c r="F168" s="172" t="s">
        <v>1438</v>
      </c>
      <c r="H168" s="171" t="s">
        <v>1</v>
      </c>
      <c r="I168" s="173"/>
      <c r="L168" s="170"/>
      <c r="M168" s="174"/>
      <c r="N168" s="175"/>
      <c r="O168" s="175"/>
      <c r="P168" s="175"/>
      <c r="Q168" s="175"/>
      <c r="R168" s="175"/>
      <c r="S168" s="175"/>
      <c r="T168" s="176"/>
      <c r="AT168" s="171" t="s">
        <v>145</v>
      </c>
      <c r="AU168" s="171" t="s">
        <v>88</v>
      </c>
      <c r="AV168" s="14" t="s">
        <v>85</v>
      </c>
      <c r="AW168" s="14" t="s">
        <v>31</v>
      </c>
      <c r="AX168" s="14" t="s">
        <v>77</v>
      </c>
      <c r="AY168" s="171" t="s">
        <v>134</v>
      </c>
    </row>
    <row r="169" spans="1:65" s="2" customFormat="1" ht="16.5" customHeight="1">
      <c r="A169" s="32"/>
      <c r="B169" s="143"/>
      <c r="C169" s="144" t="s">
        <v>205</v>
      </c>
      <c r="D169" s="144" t="s">
        <v>136</v>
      </c>
      <c r="E169" s="145" t="s">
        <v>1439</v>
      </c>
      <c r="F169" s="146" t="s">
        <v>1440</v>
      </c>
      <c r="G169" s="147" t="s">
        <v>1389</v>
      </c>
      <c r="H169" s="148">
        <v>1</v>
      </c>
      <c r="I169" s="149"/>
      <c r="J169" s="150">
        <f>ROUND(I169*H169,2)</f>
        <v>0</v>
      </c>
      <c r="K169" s="146" t="s">
        <v>1</v>
      </c>
      <c r="L169" s="33"/>
      <c r="M169" s="151" t="s">
        <v>1</v>
      </c>
      <c r="N169" s="152" t="s">
        <v>42</v>
      </c>
      <c r="O169" s="58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1390</v>
      </c>
      <c r="AT169" s="155" t="s">
        <v>136</v>
      </c>
      <c r="AU169" s="155" t="s">
        <v>88</v>
      </c>
      <c r="AY169" s="17" t="s">
        <v>134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85</v>
      </c>
      <c r="BK169" s="156">
        <f>ROUND(I169*H169,2)</f>
        <v>0</v>
      </c>
      <c r="BL169" s="17" t="s">
        <v>1390</v>
      </c>
      <c r="BM169" s="155" t="s">
        <v>1441</v>
      </c>
    </row>
    <row r="170" spans="1:65" s="2" customFormat="1">
      <c r="A170" s="32"/>
      <c r="B170" s="33"/>
      <c r="C170" s="32"/>
      <c r="D170" s="157" t="s">
        <v>143</v>
      </c>
      <c r="E170" s="32"/>
      <c r="F170" s="158" t="s">
        <v>1440</v>
      </c>
      <c r="G170" s="32"/>
      <c r="H170" s="32"/>
      <c r="I170" s="159"/>
      <c r="J170" s="32"/>
      <c r="K170" s="32"/>
      <c r="L170" s="33"/>
      <c r="M170" s="160"/>
      <c r="N170" s="161"/>
      <c r="O170" s="58"/>
      <c r="P170" s="58"/>
      <c r="Q170" s="58"/>
      <c r="R170" s="58"/>
      <c r="S170" s="58"/>
      <c r="T170" s="5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143</v>
      </c>
      <c r="AU170" s="17" t="s">
        <v>88</v>
      </c>
    </row>
    <row r="171" spans="1:65" s="14" customFormat="1">
      <c r="B171" s="170"/>
      <c r="D171" s="157" t="s">
        <v>145</v>
      </c>
      <c r="E171" s="171" t="s">
        <v>1</v>
      </c>
      <c r="F171" s="172" t="s">
        <v>1442</v>
      </c>
      <c r="H171" s="171" t="s">
        <v>1</v>
      </c>
      <c r="I171" s="173"/>
      <c r="L171" s="170"/>
      <c r="M171" s="174"/>
      <c r="N171" s="175"/>
      <c r="O171" s="175"/>
      <c r="P171" s="175"/>
      <c r="Q171" s="175"/>
      <c r="R171" s="175"/>
      <c r="S171" s="175"/>
      <c r="T171" s="176"/>
      <c r="AT171" s="171" t="s">
        <v>145</v>
      </c>
      <c r="AU171" s="171" t="s">
        <v>88</v>
      </c>
      <c r="AV171" s="14" t="s">
        <v>85</v>
      </c>
      <c r="AW171" s="14" t="s">
        <v>31</v>
      </c>
      <c r="AX171" s="14" t="s">
        <v>77</v>
      </c>
      <c r="AY171" s="171" t="s">
        <v>134</v>
      </c>
    </row>
    <row r="172" spans="1:65" s="13" customFormat="1">
      <c r="B172" s="162"/>
      <c r="D172" s="157" t="s">
        <v>145</v>
      </c>
      <c r="E172" s="163" t="s">
        <v>1</v>
      </c>
      <c r="F172" s="164" t="s">
        <v>1443</v>
      </c>
      <c r="H172" s="165">
        <v>1</v>
      </c>
      <c r="I172" s="166"/>
      <c r="L172" s="162"/>
      <c r="M172" s="167"/>
      <c r="N172" s="168"/>
      <c r="O172" s="168"/>
      <c r="P172" s="168"/>
      <c r="Q172" s="168"/>
      <c r="R172" s="168"/>
      <c r="S172" s="168"/>
      <c r="T172" s="169"/>
      <c r="AT172" s="163" t="s">
        <v>145</v>
      </c>
      <c r="AU172" s="163" t="s">
        <v>88</v>
      </c>
      <c r="AV172" s="13" t="s">
        <v>88</v>
      </c>
      <c r="AW172" s="13" t="s">
        <v>31</v>
      </c>
      <c r="AX172" s="13" t="s">
        <v>85</v>
      </c>
      <c r="AY172" s="163" t="s">
        <v>134</v>
      </c>
    </row>
    <row r="173" spans="1:65" s="12" customFormat="1" ht="22.9" customHeight="1">
      <c r="B173" s="130"/>
      <c r="D173" s="131" t="s">
        <v>76</v>
      </c>
      <c r="E173" s="141" t="s">
        <v>1444</v>
      </c>
      <c r="F173" s="141" t="s">
        <v>1445</v>
      </c>
      <c r="I173" s="133"/>
      <c r="J173" s="142">
        <f>BK173</f>
        <v>0</v>
      </c>
      <c r="L173" s="130"/>
      <c r="M173" s="135"/>
      <c r="N173" s="136"/>
      <c r="O173" s="136"/>
      <c r="P173" s="137">
        <f>SUM(P174:P176)</f>
        <v>0</v>
      </c>
      <c r="Q173" s="136"/>
      <c r="R173" s="137">
        <f>SUM(R174:R176)</f>
        <v>0</v>
      </c>
      <c r="S173" s="136"/>
      <c r="T173" s="138">
        <f>SUM(T174:T176)</f>
        <v>0</v>
      </c>
      <c r="AR173" s="131" t="s">
        <v>168</v>
      </c>
      <c r="AT173" s="139" t="s">
        <v>76</v>
      </c>
      <c r="AU173" s="139" t="s">
        <v>85</v>
      </c>
      <c r="AY173" s="131" t="s">
        <v>134</v>
      </c>
      <c r="BK173" s="140">
        <f>SUM(BK174:BK176)</f>
        <v>0</v>
      </c>
    </row>
    <row r="174" spans="1:65" s="2" customFormat="1" ht="16.5" customHeight="1">
      <c r="A174" s="32"/>
      <c r="B174" s="143"/>
      <c r="C174" s="144" t="s">
        <v>214</v>
      </c>
      <c r="D174" s="144" t="s">
        <v>136</v>
      </c>
      <c r="E174" s="145" t="s">
        <v>1446</v>
      </c>
      <c r="F174" s="146" t="s">
        <v>1447</v>
      </c>
      <c r="G174" s="147" t="s">
        <v>1389</v>
      </c>
      <c r="H174" s="148">
        <v>1</v>
      </c>
      <c r="I174" s="149"/>
      <c r="J174" s="150">
        <f>ROUND(I174*H174,2)</f>
        <v>0</v>
      </c>
      <c r="K174" s="146" t="s">
        <v>140</v>
      </c>
      <c r="L174" s="33"/>
      <c r="M174" s="151" t="s">
        <v>1</v>
      </c>
      <c r="N174" s="152" t="s">
        <v>42</v>
      </c>
      <c r="O174" s="58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1390</v>
      </c>
      <c r="AT174" s="155" t="s">
        <v>136</v>
      </c>
      <c r="AU174" s="155" t="s">
        <v>88</v>
      </c>
      <c r="AY174" s="17" t="s">
        <v>134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85</v>
      </c>
      <c r="BK174" s="156">
        <f>ROUND(I174*H174,2)</f>
        <v>0</v>
      </c>
      <c r="BL174" s="17" t="s">
        <v>1390</v>
      </c>
      <c r="BM174" s="155" t="s">
        <v>1448</v>
      </c>
    </row>
    <row r="175" spans="1:65" s="2" customFormat="1">
      <c r="A175" s="32"/>
      <c r="B175" s="33"/>
      <c r="C175" s="32"/>
      <c r="D175" s="157" t="s">
        <v>143</v>
      </c>
      <c r="E175" s="32"/>
      <c r="F175" s="158" t="s">
        <v>1447</v>
      </c>
      <c r="G175" s="32"/>
      <c r="H175" s="32"/>
      <c r="I175" s="159"/>
      <c r="J175" s="32"/>
      <c r="K175" s="32"/>
      <c r="L175" s="33"/>
      <c r="M175" s="160"/>
      <c r="N175" s="161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143</v>
      </c>
      <c r="AU175" s="17" t="s">
        <v>88</v>
      </c>
    </row>
    <row r="176" spans="1:65" s="13" customFormat="1">
      <c r="B176" s="162"/>
      <c r="D176" s="157" t="s">
        <v>145</v>
      </c>
      <c r="E176" s="163" t="s">
        <v>1</v>
      </c>
      <c r="F176" s="164" t="s">
        <v>1449</v>
      </c>
      <c r="H176" s="165">
        <v>1</v>
      </c>
      <c r="I176" s="166"/>
      <c r="L176" s="162"/>
      <c r="M176" s="167"/>
      <c r="N176" s="168"/>
      <c r="O176" s="168"/>
      <c r="P176" s="168"/>
      <c r="Q176" s="168"/>
      <c r="R176" s="168"/>
      <c r="S176" s="168"/>
      <c r="T176" s="169"/>
      <c r="AT176" s="163" t="s">
        <v>145</v>
      </c>
      <c r="AU176" s="163" t="s">
        <v>88</v>
      </c>
      <c r="AV176" s="13" t="s">
        <v>88</v>
      </c>
      <c r="AW176" s="13" t="s">
        <v>31</v>
      </c>
      <c r="AX176" s="13" t="s">
        <v>85</v>
      </c>
      <c r="AY176" s="163" t="s">
        <v>134</v>
      </c>
    </row>
    <row r="177" spans="1:65" s="12" customFormat="1" ht="22.9" customHeight="1">
      <c r="B177" s="130"/>
      <c r="D177" s="131" t="s">
        <v>76</v>
      </c>
      <c r="E177" s="141" t="s">
        <v>1450</v>
      </c>
      <c r="F177" s="141" t="s">
        <v>1451</v>
      </c>
      <c r="I177" s="133"/>
      <c r="J177" s="142">
        <f>BK177</f>
        <v>0</v>
      </c>
      <c r="L177" s="130"/>
      <c r="M177" s="135"/>
      <c r="N177" s="136"/>
      <c r="O177" s="136"/>
      <c r="P177" s="137">
        <f>SUM(P178:P180)</f>
        <v>0</v>
      </c>
      <c r="Q177" s="136"/>
      <c r="R177" s="137">
        <f>SUM(R178:R180)</f>
        <v>0</v>
      </c>
      <c r="S177" s="136"/>
      <c r="T177" s="138">
        <f>SUM(T178:T180)</f>
        <v>0</v>
      </c>
      <c r="AR177" s="131" t="s">
        <v>168</v>
      </c>
      <c r="AT177" s="139" t="s">
        <v>76</v>
      </c>
      <c r="AU177" s="139" t="s">
        <v>85</v>
      </c>
      <c r="AY177" s="131" t="s">
        <v>134</v>
      </c>
      <c r="BK177" s="140">
        <f>SUM(BK178:BK180)</f>
        <v>0</v>
      </c>
    </row>
    <row r="178" spans="1:65" s="2" customFormat="1" ht="16.5" customHeight="1">
      <c r="A178" s="32"/>
      <c r="B178" s="143"/>
      <c r="C178" s="144" t="s">
        <v>219</v>
      </c>
      <c r="D178" s="144" t="s">
        <v>136</v>
      </c>
      <c r="E178" s="145" t="s">
        <v>1452</v>
      </c>
      <c r="F178" s="146" t="s">
        <v>1453</v>
      </c>
      <c r="G178" s="147" t="s">
        <v>1389</v>
      </c>
      <c r="H178" s="148">
        <v>1</v>
      </c>
      <c r="I178" s="149"/>
      <c r="J178" s="150">
        <f>ROUND(I178*H178,2)</f>
        <v>0</v>
      </c>
      <c r="K178" s="146" t="s">
        <v>1</v>
      </c>
      <c r="L178" s="33"/>
      <c r="M178" s="151" t="s">
        <v>1</v>
      </c>
      <c r="N178" s="152" t="s">
        <v>42</v>
      </c>
      <c r="O178" s="58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5" t="s">
        <v>1390</v>
      </c>
      <c r="AT178" s="155" t="s">
        <v>136</v>
      </c>
      <c r="AU178" s="155" t="s">
        <v>88</v>
      </c>
      <c r="AY178" s="17" t="s">
        <v>134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7" t="s">
        <v>85</v>
      </c>
      <c r="BK178" s="156">
        <f>ROUND(I178*H178,2)</f>
        <v>0</v>
      </c>
      <c r="BL178" s="17" t="s">
        <v>1390</v>
      </c>
      <c r="BM178" s="155" t="s">
        <v>1454</v>
      </c>
    </row>
    <row r="179" spans="1:65" s="2" customFormat="1">
      <c r="A179" s="32"/>
      <c r="B179" s="33"/>
      <c r="C179" s="32"/>
      <c r="D179" s="157" t="s">
        <v>143</v>
      </c>
      <c r="E179" s="32"/>
      <c r="F179" s="158" t="s">
        <v>1453</v>
      </c>
      <c r="G179" s="32"/>
      <c r="H179" s="32"/>
      <c r="I179" s="159"/>
      <c r="J179" s="32"/>
      <c r="K179" s="32"/>
      <c r="L179" s="33"/>
      <c r="M179" s="160"/>
      <c r="N179" s="161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143</v>
      </c>
      <c r="AU179" s="17" t="s">
        <v>88</v>
      </c>
    </row>
    <row r="180" spans="1:65" s="13" customFormat="1">
      <c r="B180" s="162"/>
      <c r="D180" s="157" t="s">
        <v>145</v>
      </c>
      <c r="E180" s="163" t="s">
        <v>1</v>
      </c>
      <c r="F180" s="164" t="s">
        <v>1426</v>
      </c>
      <c r="H180" s="165">
        <v>1</v>
      </c>
      <c r="I180" s="166"/>
      <c r="L180" s="162"/>
      <c r="M180" s="199"/>
      <c r="N180" s="200"/>
      <c r="O180" s="200"/>
      <c r="P180" s="200"/>
      <c r="Q180" s="200"/>
      <c r="R180" s="200"/>
      <c r="S180" s="200"/>
      <c r="T180" s="201"/>
      <c r="AT180" s="163" t="s">
        <v>145</v>
      </c>
      <c r="AU180" s="163" t="s">
        <v>88</v>
      </c>
      <c r="AV180" s="13" t="s">
        <v>88</v>
      </c>
      <c r="AW180" s="13" t="s">
        <v>31</v>
      </c>
      <c r="AX180" s="13" t="s">
        <v>85</v>
      </c>
      <c r="AY180" s="163" t="s">
        <v>134</v>
      </c>
    </row>
    <row r="181" spans="1:65" s="2" customFormat="1" ht="6.95" customHeight="1">
      <c r="A181" s="32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33"/>
      <c r="M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</row>
  </sheetData>
  <autoFilter ref="C122:K180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01a - Rekonstrukce kanali...</vt:lpstr>
      <vt:lpstr>01b - Rekonstrukce kanali...</vt:lpstr>
      <vt:lpstr>02a - Rekonstrukce vodovo...</vt:lpstr>
      <vt:lpstr>02b - Rekonstrukce vodovo...</vt:lpstr>
      <vt:lpstr>03 - Ostatní a vedlejší n...</vt:lpstr>
      <vt:lpstr>'01a - Rekonstrukce kanali...'!Názvy_tisku</vt:lpstr>
      <vt:lpstr>'01b - Rekonstrukce kanali...'!Názvy_tisku</vt:lpstr>
      <vt:lpstr>'02a - Rekonstrukce vodovo...'!Názvy_tisku</vt:lpstr>
      <vt:lpstr>'02b - Rekonstrukce vodovo...'!Názvy_tisku</vt:lpstr>
      <vt:lpstr>'03 - Ostatní a vedlejší n...'!Názvy_tisku</vt:lpstr>
      <vt:lpstr>'Rekapitulace stavby'!Názvy_tisku</vt:lpstr>
      <vt:lpstr>'01a - Rekonstrukce kanali...'!Oblast_tisku</vt:lpstr>
      <vt:lpstr>'01b - Rekonstrukce kanali...'!Oblast_tisku</vt:lpstr>
      <vt:lpstr>'02a - Rekonstrukce vodovo...'!Oblast_tisku</vt:lpstr>
      <vt:lpstr>'02b - Rekonstrukce vodovo...'!Oblast_tisku</vt:lpstr>
      <vt:lpstr>'03 - Ostatní a vedlejší n...'!Oblast_tisku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kros\kros urs</dc:creator>
  <cp:lastModifiedBy>KREJCI</cp:lastModifiedBy>
  <dcterms:created xsi:type="dcterms:W3CDTF">2025-12-15T13:02:46Z</dcterms:created>
  <dcterms:modified xsi:type="dcterms:W3CDTF">2025-12-17T08:06:05Z</dcterms:modified>
</cp:coreProperties>
</file>